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5480" windowHeight="9195" activeTab="3"/>
  </bookViews>
  <sheets>
    <sheet name="2016" sheetId="1" r:id="rId1"/>
    <sheet name="І квартал" sheetId="2" r:id="rId2"/>
    <sheet name="І півріччя" sheetId="3" r:id="rId3"/>
    <sheet name="ІІІ квартал" sheetId="4" r:id="rId4"/>
  </sheets>
  <definedNames/>
  <calcPr fullCalcOnLoad="1"/>
</workbook>
</file>

<file path=xl/sharedStrings.xml><?xml version="1.0" encoding="utf-8"?>
<sst xmlns="http://schemas.openxmlformats.org/spreadsheetml/2006/main" count="626" uniqueCount="149">
  <si>
    <t>Код</t>
  </si>
  <si>
    <t>Найменування доходів згідно із бюджетною класифікацією</t>
  </si>
  <si>
    <t>Податкові надходження</t>
  </si>
  <si>
    <t>Єдиний податок</t>
  </si>
  <si>
    <t>Екологічний податок</t>
  </si>
  <si>
    <t>Неподаткові надходження</t>
  </si>
  <si>
    <t>Адміністративні штрафи та інші санкції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</si>
  <si>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</si>
  <si>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</si>
  <si>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Власні надходження бюджетних установ</t>
  </si>
  <si>
    <t>Доходи від операцій з капіталом</t>
  </si>
  <si>
    <t>Офіційні трансферти</t>
  </si>
  <si>
    <t>Дотації</t>
  </si>
  <si>
    <t>Додаткова дотація з державного бюджету на вирівнювання фінансової забезпеченості місцевих бюджетів</t>
  </si>
  <si>
    <t>Субвенції</t>
  </si>
  <si>
    <t>Відхилення                (+,-)                    (5-4)</t>
  </si>
  <si>
    <t>Відсоток виконання               (5/4)</t>
  </si>
  <si>
    <t>№ п.п.</t>
  </si>
  <si>
    <t>1.1</t>
  </si>
  <si>
    <t>1.2</t>
  </si>
  <si>
    <t>1.3</t>
  </si>
  <si>
    <t>1.4</t>
  </si>
  <si>
    <t>1.5</t>
  </si>
  <si>
    <t>Інші надходження</t>
  </si>
  <si>
    <t>2</t>
  </si>
  <si>
    <t>2.1</t>
  </si>
  <si>
    <t>2.2</t>
  </si>
  <si>
    <t>2.3</t>
  </si>
  <si>
    <t>2.4</t>
  </si>
  <si>
    <t>2.5</t>
  </si>
  <si>
    <t>3</t>
  </si>
  <si>
    <t>3.1</t>
  </si>
  <si>
    <t>тис. грн.</t>
  </si>
  <si>
    <t>4.</t>
  </si>
  <si>
    <t>4.1</t>
  </si>
  <si>
    <t>4.1.1</t>
  </si>
  <si>
    <t>1</t>
  </si>
  <si>
    <t xml:space="preserve">Загальний фонд </t>
  </si>
  <si>
    <t>Спеціальний фонд</t>
  </si>
  <si>
    <t>1.2.2</t>
  </si>
  <si>
    <t>ВСЬОГО  ПО ЗАГАЛЬНОМУ ТА СПЕЦІАЛЬНОМУ ФОНДАХ</t>
  </si>
  <si>
    <t>ВСЬОГО ДОХОДІВ ПО ЗАГАЛЬНОМУ ФОНДУ                                          (з урахуванням офіційних трансфертів)</t>
  </si>
  <si>
    <t>РАЗОМ ДОХОДІВ ПО ЗАГАЛЬНОМУ ФОНДУ                                        (без урахування офіційних трансфертів)</t>
  </si>
  <si>
    <t xml:space="preserve"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 </t>
  </si>
  <si>
    <t>Туристичний збір</t>
  </si>
  <si>
    <t>Начальник фінансового управління Южноукраїнської міської ради</t>
  </si>
  <si>
    <t>Т.О. Гончарова</t>
  </si>
  <si>
    <t>4.3</t>
  </si>
  <si>
    <t>4.1.2.</t>
  </si>
  <si>
    <t>Додаткова дотація з державного бюджету на покращення надання соціальних послуг найуразливішим верствам населення</t>
  </si>
  <si>
    <t>2.8</t>
  </si>
  <si>
    <t>Субвенція з державного бюджету місцевим бюджетам на проведення виборів депутатів Верховної ради Автономної республіки Крим, місцевих рад та сільських, селищних, міських голів</t>
  </si>
  <si>
    <t>4.2.9</t>
  </si>
  <si>
    <t>Надходження коштів пайової участі у розвитку інфраструктури населеного пункту</t>
  </si>
  <si>
    <t xml:space="preserve">до рішення Южноукраїнської </t>
  </si>
  <si>
    <t>4.4</t>
  </si>
  <si>
    <t>Субвенція з державного бюджету місцевим бюджетам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яка виникла у зв'язку з невідповідністю фактичної вартості теплової енергії та послуг з централізованого водопостачання та водовідведення тарифам, що затверджувалися та/або погоджувалися органами державної влади чи місцевого самоврядування</t>
  </si>
  <si>
    <t>1.4.1</t>
  </si>
  <si>
    <t>1.4.2</t>
  </si>
  <si>
    <t>4.1.2</t>
  </si>
  <si>
    <t>4.1.3</t>
  </si>
  <si>
    <t>4.1.4</t>
  </si>
  <si>
    <t>4.1.5</t>
  </si>
  <si>
    <t>4.1.6</t>
  </si>
  <si>
    <t>х</t>
  </si>
  <si>
    <t>Податок та збір на доходи фізичних осіб</t>
  </si>
  <si>
    <t>4.1.7</t>
  </si>
  <si>
    <t>1.4.3</t>
  </si>
  <si>
    <t>1.4.4</t>
  </si>
  <si>
    <t>2.6</t>
  </si>
  <si>
    <t>Податок на прибуток підприємств</t>
  </si>
  <si>
    <t>Акцизний податок з реалізації суб’єктами господарювання роздрібної торгівлі підакцизних товарів</t>
  </si>
  <si>
    <t>Місцеві податки</t>
  </si>
  <si>
    <t>Податок на майно</t>
  </si>
  <si>
    <t>Збір за провадження деяких видів підприємницької діяльності, що справлявся до 1 січня 2015 року</t>
  </si>
  <si>
    <t>Плата за надання інших адміністративних послуг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</si>
  <si>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</si>
  <si>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</si>
  <si>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</si>
  <si>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Інші субвенції 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</si>
  <si>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</si>
  <si>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 xml:space="preserve">РАЗОМ ДОХОДІВ ПО СПЕЦІАЛЬНОМУ ФОНДУ                               </t>
  </si>
  <si>
    <t>Збір за провадження торговельної діяльності нафтопродуктами, скрапленим та стиснутим газом на стаціонарних, малогабаритних і пересувних автозаправних станціях, заправних пунктах, що справлявся до 1 січня 2015 року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</si>
  <si>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</si>
  <si>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виробів.</t>
  </si>
  <si>
    <t>2.7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</si>
  <si>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t>
  </si>
  <si>
    <t>4.1.8</t>
  </si>
  <si>
    <t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</t>
  </si>
  <si>
    <t>Кошти від продажу земельних ділянок несільськогосподарського призначення до розмежування земель державної та комунальної власності (крім земельних ділянок несільськогосподарського призначення, що перебувають у державній власності, на яких розташовані об'єкти, які підлягають приватизації, та земельних ділянок, які знаходяться на території Автономної Республіки Крим)"</t>
  </si>
  <si>
    <t>4</t>
  </si>
  <si>
    <t>План за звітний період 2016 року</t>
  </si>
  <si>
    <t>Плата за надання адміністративних послуг</t>
  </si>
  <si>
    <t>2.4.1</t>
  </si>
  <si>
    <t>2.4.2</t>
  </si>
  <si>
    <t>Адміністративний збір за державну реєстрацію речових прав на нерухоме майно та їх обтяжень</t>
  </si>
  <si>
    <t>Субвенція з державного бюджету місцевим бюджетам на 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І чи ІІ групи внаслідок психічного розладу</t>
  </si>
  <si>
    <t>Субвенція з державного бюджету місцевим бюджетам нанадання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</si>
  <si>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>2.4.3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</si>
  <si>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послуг, пов'язаних з такою державною реєстрацією </t>
  </si>
  <si>
    <t>Адміністративний збір за проведення державної реєстрації юридичних осіб, фізичних осіб - підприємців та громадських формувань,</t>
  </si>
  <si>
    <t>2.4.4</t>
  </si>
  <si>
    <t>4.1.9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</si>
  <si>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</si>
  <si>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4.1.10</t>
  </si>
  <si>
    <t>Субвенція за рахунок залишку коштів освітньої субвенції з державного бюджету місцевим бюджетам, що утворився на початок бюджетного періоду</t>
  </si>
  <si>
    <t>3.2</t>
  </si>
  <si>
    <t>Кошти від відчуження майна, що належить Автономній Республіці Крим та майна, що перебуває в комунальній власності</t>
  </si>
  <si>
    <t xml:space="preserve">Виконання бюджету міста Южноукраїнськ за доходами </t>
  </si>
  <si>
    <t xml:space="preserve">міської ради </t>
  </si>
  <si>
    <t xml:space="preserve">від _____________ № _________ </t>
  </si>
  <si>
    <t>Додаток 1</t>
  </si>
  <si>
    <t xml:space="preserve"> за 2016 рік</t>
  </si>
  <si>
    <t>Фактичні надходження станом на 01.01.2017 року</t>
  </si>
  <si>
    <t>4.1.11</t>
  </si>
  <si>
    <t>Субвенція з державного бюджету місцевим бюджетам на будівництво (придбання) житла для сімей загиблих військовослужбовців, які брали безпосередню участь в антитерористичній операції, а також для інвалідів І-ІІ групи з числа військовослужбовців, які брали участь у зазначеній операції, та потребують поліпшення житлових умов</t>
  </si>
  <si>
    <t xml:space="preserve"> за І квартал 2017 року</t>
  </si>
  <si>
    <t>План за звітний період 2017 року</t>
  </si>
  <si>
    <t>Фактичні надходження станом на 01.04.2017 року</t>
  </si>
  <si>
    <t>1.6</t>
  </si>
  <si>
    <t>1.6.1</t>
  </si>
  <si>
    <t>1.6.2</t>
  </si>
  <si>
    <t>1.6.3</t>
  </si>
  <si>
    <t>1.6.4</t>
  </si>
  <si>
    <t>Акцизний податок з вироблених в Україні підакцизних товарів (продукції). Пальне</t>
  </si>
  <si>
    <t>Акцизний податок з ввезених на митну територію України підакцизних товарів (продукції). Пальне</t>
  </si>
  <si>
    <t>Податок з власників транспортних засобів та інших самохідних машин і механізмів</t>
  </si>
  <si>
    <t>Податок на прибуток підприємств та фінансових установ комунальної власності</t>
  </si>
  <si>
    <t>у 19 р.</t>
  </si>
  <si>
    <t>у 3 р.</t>
  </si>
  <si>
    <t>у 2,5 р.</t>
  </si>
  <si>
    <t>у 2,7 р.</t>
  </si>
  <si>
    <t>Фактичні надходження станом на 01.07.2017 року</t>
  </si>
  <si>
    <t>Плата за розміщення тимчасово вільних коштів місцевих бюджетів</t>
  </si>
  <si>
    <t>Субвенція з державного бюджету місцевим бюджетам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 та/або іншим підприємствам теплопостачання, централізованого питного водопостачання та водовідведення, які надають населенню такі послуги, та тарифами, що затверджувалися та/або погоджувалися органами державної влади чи місцевого самоврядування</t>
  </si>
  <si>
    <t>Субвенція з державного бюджету місцевим бюджетам на надання державної підтримки особам з особливими освітніми потребами</t>
  </si>
  <si>
    <t>Субвенція з державного бюджету місцевим бюджетам на відшкодування вартості лікарських засобів для лікування окремих захворювань</t>
  </si>
  <si>
    <t xml:space="preserve"> за І півріччя 2017 року</t>
  </si>
  <si>
    <t xml:space="preserve">до рішення Южноукраїнської міської ради </t>
  </si>
  <si>
    <t>Додаток 2</t>
  </si>
  <si>
    <t xml:space="preserve">від ___________2017 № _________ </t>
  </si>
  <si>
    <t>Податок на майно - всього,</t>
  </si>
  <si>
    <t>в тому числі: плата за землю</t>
  </si>
  <si>
    <t>Фактичні надходження станом на 01.10.2017 року</t>
  </si>
  <si>
    <t>у 1,5 р.</t>
  </si>
  <si>
    <t>у 2,9 р.</t>
  </si>
  <si>
    <t>у 5,3 р.</t>
  </si>
  <si>
    <t>за 9 місяців 2017 року</t>
  </si>
  <si>
    <t xml:space="preserve">від __14.12.__2017 № ___913______ 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</si>
</sst>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1">
    <font>
      <sz val="10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i/>
      <sz val="12"/>
      <name val="Times New Roman"/>
      <family val="1"/>
    </font>
    <font>
      <sz val="12"/>
      <name val="Times New Roman"/>
      <family val="1"/>
    </font>
    <font>
      <sz val="13"/>
      <name val="Arial Cyr"/>
      <family val="0"/>
    </font>
    <font>
      <i/>
      <sz val="13"/>
      <name val="Arial Cyr"/>
      <family val="0"/>
    </font>
    <font>
      <sz val="18"/>
      <name val="Arial Cyr"/>
      <family val="0"/>
    </font>
    <font>
      <sz val="18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1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u val="single"/>
      <sz val="10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8"/>
      <color indexed="54"/>
      <name val="Calibri Light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18"/>
      <color theme="3"/>
      <name val="Calibri Light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0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5" fillId="0" borderId="0" xfId="0" applyFont="1" applyFill="1" applyAlignment="1">
      <alignment/>
    </xf>
    <xf numFmtId="0" fontId="7" fillId="0" borderId="0" xfId="0" applyFont="1" applyAlignment="1">
      <alignment/>
    </xf>
    <xf numFmtId="49" fontId="4" fillId="0" borderId="0" xfId="0" applyNumberFormat="1" applyFont="1" applyFill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left" wrapText="1"/>
    </xf>
    <xf numFmtId="188" fontId="8" fillId="0" borderId="0" xfId="0" applyNumberFormat="1" applyFont="1" applyFill="1" applyAlignment="1">
      <alignment horizontal="center"/>
    </xf>
    <xf numFmtId="188" fontId="8" fillId="0" borderId="0" xfId="0" applyNumberFormat="1" applyFont="1" applyAlignment="1">
      <alignment horizontal="center"/>
    </xf>
    <xf numFmtId="188" fontId="4" fillId="0" borderId="0" xfId="0" applyNumberFormat="1" applyFont="1" applyFill="1" applyAlignment="1">
      <alignment horizontal="center"/>
    </xf>
    <xf numFmtId="188" fontId="4" fillId="0" borderId="10" xfId="0" applyNumberFormat="1" applyFont="1" applyFill="1" applyBorder="1" applyAlignment="1">
      <alignment horizontal="center" vertical="center"/>
    </xf>
    <xf numFmtId="188" fontId="3" fillId="0" borderId="10" xfId="0" applyNumberFormat="1" applyFont="1" applyFill="1" applyBorder="1" applyAlignment="1">
      <alignment horizontal="center" vertical="center"/>
    </xf>
    <xf numFmtId="188" fontId="5" fillId="0" borderId="0" xfId="0" applyNumberFormat="1" applyFont="1" applyFill="1" applyAlignment="1">
      <alignment horizontal="center"/>
    </xf>
    <xf numFmtId="188" fontId="6" fillId="0" borderId="0" xfId="0" applyNumberFormat="1" applyFont="1" applyFill="1" applyAlignment="1">
      <alignment horizontal="center"/>
    </xf>
    <xf numFmtId="188" fontId="2" fillId="0" borderId="0" xfId="0" applyNumberFormat="1" applyFont="1" applyFill="1" applyAlignment="1">
      <alignment horizontal="center"/>
    </xf>
    <xf numFmtId="0" fontId="4" fillId="0" borderId="10" xfId="0" applyFont="1" applyBorder="1" applyAlignment="1">
      <alignment horizontal="left" wrapText="1"/>
    </xf>
    <xf numFmtId="49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NumberFormat="1" applyFont="1" applyFill="1" applyBorder="1" applyAlignment="1" applyProtection="1">
      <alignment vertical="top" wrapText="1"/>
      <protection/>
    </xf>
    <xf numFmtId="49" fontId="0" fillId="0" borderId="0" xfId="0" applyNumberFormat="1" applyFont="1" applyFill="1" applyAlignment="1">
      <alignment horizontal="center" vertical="center" wrapText="1"/>
    </xf>
    <xf numFmtId="188" fontId="0" fillId="0" borderId="0" xfId="0" applyNumberFormat="1" applyFont="1" applyFill="1" applyAlignment="1">
      <alignment horizontal="center"/>
    </xf>
    <xf numFmtId="188" fontId="0" fillId="0" borderId="0" xfId="0" applyNumberFormat="1" applyFont="1" applyFill="1" applyAlignment="1">
      <alignment horizontal="center"/>
    </xf>
    <xf numFmtId="49" fontId="0" fillId="0" borderId="0" xfId="0" applyNumberFormat="1" applyFont="1" applyAlignment="1">
      <alignment horizontal="center" vertical="center" wrapText="1"/>
    </xf>
    <xf numFmtId="188" fontId="0" fillId="0" borderId="0" xfId="0" applyNumberFormat="1" applyFont="1" applyAlignment="1">
      <alignment horizontal="center"/>
    </xf>
    <xf numFmtId="0" fontId="4" fillId="0" borderId="10" xfId="0" applyFont="1" applyFill="1" applyBorder="1" applyAlignment="1">
      <alignment horizontal="justify" vertical="top" wrapText="1"/>
    </xf>
    <xf numFmtId="0" fontId="9" fillId="0" borderId="10" xfId="0" applyNumberFormat="1" applyFont="1" applyFill="1" applyBorder="1" applyAlignment="1" applyProtection="1">
      <alignment vertical="top" wrapText="1"/>
      <protection/>
    </xf>
    <xf numFmtId="0" fontId="4" fillId="0" borderId="10" xfId="53" applyNumberFormat="1" applyFont="1" applyFill="1" applyBorder="1" applyAlignment="1" applyProtection="1">
      <alignment wrapText="1"/>
      <protection/>
    </xf>
    <xf numFmtId="2" fontId="4" fillId="0" borderId="10" xfId="0" applyNumberFormat="1" applyFont="1" applyFill="1" applyBorder="1" applyAlignment="1">
      <alignment horizontal="justify" wrapText="1"/>
    </xf>
    <xf numFmtId="0" fontId="4" fillId="0" borderId="10" xfId="0" applyFont="1" applyFill="1" applyBorder="1" applyAlignment="1">
      <alignment horizontal="justify" wrapText="1"/>
    </xf>
    <xf numFmtId="188" fontId="8" fillId="0" borderId="0" xfId="0" applyNumberFormat="1" applyFont="1" applyFill="1" applyAlignment="1">
      <alignment horizontal="left"/>
    </xf>
    <xf numFmtId="0" fontId="4" fillId="0" borderId="10" xfId="0" applyFont="1" applyFill="1" applyBorder="1" applyAlignment="1">
      <alignment horizontal="left" vertical="center" wrapText="1"/>
    </xf>
    <xf numFmtId="188" fontId="8" fillId="0" borderId="0" xfId="0" applyNumberFormat="1" applyFont="1" applyAlignment="1">
      <alignment/>
    </xf>
    <xf numFmtId="188" fontId="4" fillId="33" borderId="10" xfId="0" applyNumberFormat="1" applyFont="1" applyFill="1" applyBorder="1" applyAlignment="1">
      <alignment horizontal="center" vertical="center"/>
    </xf>
    <xf numFmtId="188" fontId="11" fillId="0" borderId="0" xfId="0" applyNumberFormat="1" applyFont="1" applyFill="1" applyAlignment="1">
      <alignment horizontal="left"/>
    </xf>
    <xf numFmtId="188" fontId="11" fillId="0" borderId="0" xfId="0" applyNumberFormat="1" applyFont="1" applyAlignment="1">
      <alignment/>
    </xf>
    <xf numFmtId="0" fontId="14" fillId="0" borderId="0" xfId="0" applyFont="1" applyAlignment="1">
      <alignment/>
    </xf>
    <xf numFmtId="49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188" fontId="4" fillId="0" borderId="10" xfId="0" applyNumberFormat="1" applyFont="1" applyFill="1" applyBorder="1" applyAlignment="1">
      <alignment horizontal="center"/>
    </xf>
    <xf numFmtId="188" fontId="3" fillId="0" borderId="10" xfId="0" applyNumberFormat="1" applyFont="1" applyFill="1" applyBorder="1" applyAlignment="1">
      <alignment horizontal="center"/>
    </xf>
    <xf numFmtId="49" fontId="12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/>
    </xf>
    <xf numFmtId="0" fontId="12" fillId="0" borderId="10" xfId="0" applyFont="1" applyFill="1" applyBorder="1" applyAlignment="1">
      <alignment wrapText="1"/>
    </xf>
    <xf numFmtId="188" fontId="12" fillId="0" borderId="10" xfId="0" applyNumberFormat="1" applyFont="1" applyFill="1" applyBorder="1" applyAlignment="1">
      <alignment horizontal="center"/>
    </xf>
    <xf numFmtId="188" fontId="13" fillId="0" borderId="10" xfId="0" applyNumberFormat="1" applyFont="1" applyFill="1" applyBorder="1" applyAlignment="1">
      <alignment horizontal="center"/>
    </xf>
    <xf numFmtId="0" fontId="9" fillId="0" borderId="10" xfId="0" applyNumberFormat="1" applyFont="1" applyFill="1" applyBorder="1" applyAlignment="1" applyProtection="1">
      <alignment wrapText="1"/>
      <protection/>
    </xf>
    <xf numFmtId="0" fontId="4" fillId="0" borderId="10" xfId="0" applyNumberFormat="1" applyFont="1" applyFill="1" applyBorder="1" applyAlignment="1" applyProtection="1">
      <alignment wrapText="1"/>
      <protection/>
    </xf>
    <xf numFmtId="2" fontId="4" fillId="0" borderId="10" xfId="0" applyNumberFormat="1" applyFont="1" applyFill="1" applyBorder="1" applyAlignment="1">
      <alignment horizontal="left" wrapText="1"/>
    </xf>
    <xf numFmtId="188" fontId="11" fillId="0" borderId="0" xfId="0" applyNumberFormat="1" applyFont="1" applyFill="1" applyAlignment="1">
      <alignment horizontal="center"/>
    </xf>
    <xf numFmtId="49" fontId="8" fillId="0" borderId="0" xfId="0" applyNumberFormat="1" applyFont="1" applyFill="1" applyAlignment="1">
      <alignment horizontal="left" wrapText="1"/>
    </xf>
    <xf numFmtId="188" fontId="8" fillId="0" borderId="0" xfId="0" applyNumberFormat="1" applyFont="1" applyFill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188" fontId="4" fillId="0" borderId="10" xfId="0" applyNumberFormat="1" applyFont="1" applyFill="1" applyBorder="1" applyAlignment="1">
      <alignment horizontal="center" vertical="center" wrapText="1"/>
    </xf>
    <xf numFmtId="188" fontId="4" fillId="0" borderId="14" xfId="0" applyNumberFormat="1" applyFont="1" applyFill="1" applyBorder="1" applyAlignment="1">
      <alignment horizontal="center" vertical="center" wrapText="1"/>
    </xf>
    <xf numFmtId="188" fontId="4" fillId="0" borderId="15" xfId="0" applyNumberFormat="1" applyFont="1" applyFill="1" applyBorder="1" applyAlignment="1">
      <alignment horizontal="center" vertical="center" wrapText="1"/>
    </xf>
    <xf numFmtId="188" fontId="4" fillId="0" borderId="16" xfId="0" applyNumberFormat="1" applyFont="1" applyFill="1" applyBorder="1" applyAlignment="1">
      <alignment horizontal="center" vertical="center" wrapText="1"/>
    </xf>
    <xf numFmtId="188" fontId="3" fillId="0" borderId="10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Alignment="1">
      <alignment horizontal="left" wrapText="1"/>
    </xf>
    <xf numFmtId="188" fontId="11" fillId="0" borderId="0" xfId="0" applyNumberFormat="1" applyFont="1" applyFill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0" fontId="11" fillId="0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1"/>
  <sheetViews>
    <sheetView zoomScalePageLayoutView="0" workbookViewId="0" topLeftCell="A1">
      <selection activeCell="D14" sqref="D14"/>
    </sheetView>
  </sheetViews>
  <sheetFormatPr defaultColWidth="9.00390625" defaultRowHeight="12.75"/>
  <cols>
    <col min="1" max="1" width="7.25390625" style="34" customWidth="1"/>
    <col min="2" max="2" width="11.125" style="1" bestFit="1" customWidth="1"/>
    <col min="3" max="3" width="46.375" style="1" customWidth="1"/>
    <col min="4" max="4" width="19.00390625" style="33" customWidth="1"/>
    <col min="5" max="5" width="18.875" style="33" customWidth="1"/>
    <col min="6" max="6" width="14.125" style="35" customWidth="1"/>
    <col min="7" max="7" width="15.00390625" style="22" customWidth="1"/>
    <col min="8" max="16384" width="9.125" style="1" customWidth="1"/>
  </cols>
  <sheetData>
    <row r="1" spans="1:7" s="25" customFormat="1" ht="23.25">
      <c r="A1" s="24"/>
      <c r="B1" s="10"/>
      <c r="C1" s="10"/>
      <c r="D1" s="15"/>
      <c r="E1" s="41" t="s">
        <v>111</v>
      </c>
      <c r="F1" s="16"/>
      <c r="G1" s="16"/>
    </row>
    <row r="2" spans="1:7" s="25" customFormat="1" ht="23.25">
      <c r="A2" s="26"/>
      <c r="B2" s="10"/>
      <c r="C2" s="10"/>
      <c r="D2" s="15"/>
      <c r="E2" s="41" t="s">
        <v>54</v>
      </c>
      <c r="F2" s="16"/>
      <c r="G2" s="16"/>
    </row>
    <row r="3" spans="1:7" s="25" customFormat="1" ht="23.25">
      <c r="A3" s="26"/>
      <c r="B3" s="10"/>
      <c r="C3" s="10"/>
      <c r="D3" s="15"/>
      <c r="E3" s="41" t="s">
        <v>109</v>
      </c>
      <c r="F3" s="16"/>
      <c r="G3" s="16"/>
    </row>
    <row r="4" spans="1:7" s="25" customFormat="1" ht="23.25">
      <c r="A4" s="26"/>
      <c r="B4" s="10"/>
      <c r="C4" s="10"/>
      <c r="D4" s="43"/>
      <c r="E4" s="43" t="s">
        <v>110</v>
      </c>
      <c r="F4" s="43"/>
      <c r="G4" s="43"/>
    </row>
    <row r="5" spans="1:7" s="25" customFormat="1" ht="23.25">
      <c r="A5" s="11"/>
      <c r="B5" s="71"/>
      <c r="C5" s="71"/>
      <c r="D5" s="71"/>
      <c r="E5" s="71"/>
      <c r="F5" s="71"/>
      <c r="G5" s="71"/>
    </row>
    <row r="6" spans="1:7" s="25" customFormat="1" ht="23.25">
      <c r="A6" s="71" t="s">
        <v>108</v>
      </c>
      <c r="B6" s="71"/>
      <c r="C6" s="71"/>
      <c r="D6" s="71"/>
      <c r="E6" s="71"/>
      <c r="F6" s="71"/>
      <c r="G6" s="71"/>
    </row>
    <row r="7" spans="1:7" s="25" customFormat="1" ht="23.25">
      <c r="A7" s="71" t="s">
        <v>112</v>
      </c>
      <c r="B7" s="71"/>
      <c r="C7" s="71"/>
      <c r="D7" s="71"/>
      <c r="E7" s="71"/>
      <c r="F7" s="71"/>
      <c r="G7" s="71"/>
    </row>
    <row r="8" spans="1:7" s="25" customFormat="1" ht="15.75">
      <c r="A8" s="11"/>
      <c r="B8" s="3"/>
      <c r="C8" s="3"/>
      <c r="D8" s="17"/>
      <c r="E8" s="17"/>
      <c r="F8" s="17"/>
      <c r="G8" s="17" t="s">
        <v>32</v>
      </c>
    </row>
    <row r="9" spans="1:12" s="25" customFormat="1" ht="12.75">
      <c r="A9" s="72" t="s">
        <v>17</v>
      </c>
      <c r="B9" s="69" t="s">
        <v>0</v>
      </c>
      <c r="C9" s="69" t="s">
        <v>1</v>
      </c>
      <c r="D9" s="75" t="s">
        <v>91</v>
      </c>
      <c r="E9" s="76" t="s">
        <v>113</v>
      </c>
      <c r="F9" s="76" t="s">
        <v>15</v>
      </c>
      <c r="G9" s="79" t="s">
        <v>16</v>
      </c>
      <c r="H9" s="27"/>
      <c r="I9" s="27"/>
      <c r="J9" s="27"/>
      <c r="K9" s="27"/>
      <c r="L9" s="27"/>
    </row>
    <row r="10" spans="1:12" s="25" customFormat="1" ht="12.75" customHeight="1">
      <c r="A10" s="73"/>
      <c r="B10" s="69"/>
      <c r="C10" s="69"/>
      <c r="D10" s="75"/>
      <c r="E10" s="77"/>
      <c r="F10" s="77"/>
      <c r="G10" s="79"/>
      <c r="H10" s="27"/>
      <c r="I10" s="27"/>
      <c r="J10" s="27"/>
      <c r="K10" s="27"/>
      <c r="L10" s="27"/>
    </row>
    <row r="11" spans="1:12" s="25" customFormat="1" ht="57.75" customHeight="1">
      <c r="A11" s="74"/>
      <c r="B11" s="69"/>
      <c r="C11" s="69"/>
      <c r="D11" s="75"/>
      <c r="E11" s="78"/>
      <c r="F11" s="78"/>
      <c r="G11" s="79"/>
      <c r="H11" s="27"/>
      <c r="I11" s="27"/>
      <c r="J11" s="27"/>
      <c r="K11" s="27"/>
      <c r="L11" s="27"/>
    </row>
    <row r="12" spans="1:12" s="25" customFormat="1" ht="15.75">
      <c r="A12" s="5" t="s">
        <v>36</v>
      </c>
      <c r="B12" s="4">
        <v>2</v>
      </c>
      <c r="C12" s="4">
        <v>3</v>
      </c>
      <c r="D12" s="5">
        <v>4</v>
      </c>
      <c r="E12" s="5">
        <v>5</v>
      </c>
      <c r="F12" s="5">
        <v>6</v>
      </c>
      <c r="G12" s="6">
        <v>7</v>
      </c>
      <c r="H12" s="27"/>
      <c r="I12" s="27"/>
      <c r="J12" s="27"/>
      <c r="K12" s="27"/>
      <c r="L12" s="27"/>
    </row>
    <row r="13" spans="1:12" s="25" customFormat="1" ht="15.75">
      <c r="A13" s="64" t="s">
        <v>37</v>
      </c>
      <c r="B13" s="65"/>
      <c r="C13" s="65"/>
      <c r="D13" s="65"/>
      <c r="E13" s="65"/>
      <c r="F13" s="65"/>
      <c r="G13" s="66"/>
      <c r="H13" s="27"/>
      <c r="I13" s="27"/>
      <c r="J13" s="27"/>
      <c r="K13" s="27"/>
      <c r="L13" s="27"/>
    </row>
    <row r="14" spans="1:7" s="25" customFormat="1" ht="25.5" customHeight="1">
      <c r="A14" s="5">
        <v>1</v>
      </c>
      <c r="B14" s="7">
        <v>10000000</v>
      </c>
      <c r="C14" s="8" t="s">
        <v>2</v>
      </c>
      <c r="D14" s="18">
        <f>D15+D16+D17+D18+D23</f>
        <v>201272.7</v>
      </c>
      <c r="E14" s="18">
        <f>E15+E16+E17+E18+E23</f>
        <v>218810.3</v>
      </c>
      <c r="F14" s="18">
        <f>E14-D14</f>
        <v>17537.599999999977</v>
      </c>
      <c r="G14" s="19">
        <f>E14/D14*100</f>
        <v>108.71335258085173</v>
      </c>
    </row>
    <row r="15" spans="1:7" s="25" customFormat="1" ht="27" customHeight="1">
      <c r="A15" s="5" t="s">
        <v>18</v>
      </c>
      <c r="B15" s="7">
        <v>11010000</v>
      </c>
      <c r="C15" s="8" t="s">
        <v>65</v>
      </c>
      <c r="D15" s="18">
        <v>139602.1</v>
      </c>
      <c r="E15" s="18">
        <v>152494.9</v>
      </c>
      <c r="F15" s="18">
        <f aca="true" t="shared" si="0" ref="F15:F58">E15-D15</f>
        <v>12892.799999999988</v>
      </c>
      <c r="G15" s="19">
        <f aca="true" t="shared" si="1" ref="G15:G70">E15/D15*100</f>
        <v>109.23539115815592</v>
      </c>
    </row>
    <row r="16" spans="1:7" s="25" customFormat="1" ht="36" customHeight="1">
      <c r="A16" s="5" t="s">
        <v>19</v>
      </c>
      <c r="B16" s="7">
        <v>11020000</v>
      </c>
      <c r="C16" s="8" t="s">
        <v>70</v>
      </c>
      <c r="D16" s="18">
        <v>155</v>
      </c>
      <c r="E16" s="18">
        <v>186.7</v>
      </c>
      <c r="F16" s="18">
        <f t="shared" si="0"/>
        <v>31.69999999999999</v>
      </c>
      <c r="G16" s="19">
        <f t="shared" si="1"/>
        <v>120.4516129032258</v>
      </c>
    </row>
    <row r="17" spans="1:7" s="25" customFormat="1" ht="47.25">
      <c r="A17" s="5" t="s">
        <v>20</v>
      </c>
      <c r="B17" s="7">
        <v>14040000</v>
      </c>
      <c r="C17" s="8" t="s">
        <v>71</v>
      </c>
      <c r="D17" s="18">
        <v>6800</v>
      </c>
      <c r="E17" s="18">
        <v>7357.5</v>
      </c>
      <c r="F17" s="18">
        <f t="shared" si="0"/>
        <v>557.5</v>
      </c>
      <c r="G17" s="19">
        <f t="shared" si="1"/>
        <v>108.19852941176471</v>
      </c>
    </row>
    <row r="18" spans="1:7" s="25" customFormat="1" ht="23.25" customHeight="1">
      <c r="A18" s="5" t="s">
        <v>21</v>
      </c>
      <c r="B18" s="7">
        <v>18000000</v>
      </c>
      <c r="C18" s="8" t="s">
        <v>72</v>
      </c>
      <c r="D18" s="18">
        <f>D19+D20+D21+D22</f>
        <v>54715.6</v>
      </c>
      <c r="E18" s="18">
        <f>E19+E20+E21+E22</f>
        <v>58771.2</v>
      </c>
      <c r="F18" s="18">
        <f t="shared" si="0"/>
        <v>4055.5999999999985</v>
      </c>
      <c r="G18" s="19">
        <f t="shared" si="1"/>
        <v>107.4121457134711</v>
      </c>
    </row>
    <row r="19" spans="1:7" s="25" customFormat="1" ht="15.75">
      <c r="A19" s="5" t="s">
        <v>57</v>
      </c>
      <c r="B19" s="7">
        <v>18010000</v>
      </c>
      <c r="C19" s="8" t="s">
        <v>73</v>
      </c>
      <c r="D19" s="18">
        <v>47330</v>
      </c>
      <c r="E19" s="18">
        <f>105.2+50181.5+127.1</f>
        <v>50413.799999999996</v>
      </c>
      <c r="F19" s="18">
        <f t="shared" si="0"/>
        <v>3083.7999999999956</v>
      </c>
      <c r="G19" s="19">
        <f t="shared" si="1"/>
        <v>106.51552926262411</v>
      </c>
    </row>
    <row r="20" spans="1:7" s="25" customFormat="1" ht="15.75">
      <c r="A20" s="5" t="s">
        <v>58</v>
      </c>
      <c r="B20" s="7">
        <v>18030000</v>
      </c>
      <c r="C20" s="8" t="s">
        <v>44</v>
      </c>
      <c r="D20" s="18">
        <v>0</v>
      </c>
      <c r="E20" s="18">
        <v>7.3</v>
      </c>
      <c r="F20" s="18">
        <f t="shared" si="0"/>
        <v>7.3</v>
      </c>
      <c r="G20" s="19" t="s">
        <v>64</v>
      </c>
    </row>
    <row r="21" spans="1:7" s="25" customFormat="1" ht="47.25">
      <c r="A21" s="5" t="s">
        <v>67</v>
      </c>
      <c r="B21" s="7">
        <v>18040000</v>
      </c>
      <c r="C21" s="8" t="s">
        <v>74</v>
      </c>
      <c r="D21" s="18">
        <v>0</v>
      </c>
      <c r="E21" s="18">
        <v>-16.5</v>
      </c>
      <c r="F21" s="18">
        <f t="shared" si="0"/>
        <v>-16.5</v>
      </c>
      <c r="G21" s="19" t="s">
        <v>64</v>
      </c>
    </row>
    <row r="22" spans="1:7" s="25" customFormat="1" ht="15.75">
      <c r="A22" s="5" t="s">
        <v>68</v>
      </c>
      <c r="B22" s="7">
        <v>18050000</v>
      </c>
      <c r="C22" s="8" t="s">
        <v>3</v>
      </c>
      <c r="D22" s="18">
        <v>7385.6</v>
      </c>
      <c r="E22" s="18">
        <v>8366.6</v>
      </c>
      <c r="F22" s="18">
        <f t="shared" si="0"/>
        <v>981</v>
      </c>
      <c r="G22" s="19">
        <f t="shared" si="1"/>
        <v>113.28260398613519</v>
      </c>
    </row>
    <row r="23" spans="1:7" s="25" customFormat="1" ht="15.75" hidden="1">
      <c r="A23" s="5" t="s">
        <v>22</v>
      </c>
      <c r="B23" s="7">
        <v>19010000</v>
      </c>
      <c r="C23" s="8" t="s">
        <v>4</v>
      </c>
      <c r="D23" s="18">
        <v>0</v>
      </c>
      <c r="E23" s="18">
        <v>0</v>
      </c>
      <c r="F23" s="18">
        <f t="shared" si="0"/>
        <v>0</v>
      </c>
      <c r="G23" s="19" t="e">
        <f t="shared" si="1"/>
        <v>#DIV/0!</v>
      </c>
    </row>
    <row r="24" spans="1:7" s="25" customFormat="1" ht="21.75" customHeight="1">
      <c r="A24" s="5" t="s">
        <v>24</v>
      </c>
      <c r="B24" s="7">
        <v>20000000</v>
      </c>
      <c r="C24" s="8" t="s">
        <v>5</v>
      </c>
      <c r="D24" s="18">
        <f>D25+D26+D27+D28+D33+D34+D35</f>
        <v>1345.3</v>
      </c>
      <c r="E24" s="18">
        <f>E25+E26+E27+E28+E33+E34+E35</f>
        <v>1628.44</v>
      </c>
      <c r="F24" s="18">
        <f t="shared" si="0"/>
        <v>283.1400000000001</v>
      </c>
      <c r="G24" s="19">
        <f t="shared" si="1"/>
        <v>121.04660670482421</v>
      </c>
    </row>
    <row r="25" spans="1:7" s="25" customFormat="1" ht="38.25" customHeight="1">
      <c r="A25" s="5" t="s">
        <v>25</v>
      </c>
      <c r="B25" s="7">
        <v>21080500</v>
      </c>
      <c r="C25" s="8" t="s">
        <v>23</v>
      </c>
      <c r="D25" s="18">
        <v>0</v>
      </c>
      <c r="E25" s="44">
        <v>1.225</v>
      </c>
      <c r="F25" s="18">
        <f t="shared" si="0"/>
        <v>1.225</v>
      </c>
      <c r="G25" s="19" t="s">
        <v>64</v>
      </c>
    </row>
    <row r="26" spans="1:7" s="25" customFormat="1" ht="25.5" customHeight="1">
      <c r="A26" s="5" t="s">
        <v>26</v>
      </c>
      <c r="B26" s="7">
        <v>21081100</v>
      </c>
      <c r="C26" s="8" t="s">
        <v>6</v>
      </c>
      <c r="D26" s="18">
        <v>6</v>
      </c>
      <c r="E26" s="18">
        <v>9.1</v>
      </c>
      <c r="F26" s="18">
        <f t="shared" si="0"/>
        <v>3.0999999999999996</v>
      </c>
      <c r="G26" s="19">
        <f t="shared" si="1"/>
        <v>151.66666666666666</v>
      </c>
    </row>
    <row r="27" spans="1:7" s="25" customFormat="1" ht="63">
      <c r="A27" s="5" t="s">
        <v>27</v>
      </c>
      <c r="B27" s="7">
        <v>21081500</v>
      </c>
      <c r="C27" s="8" t="s">
        <v>84</v>
      </c>
      <c r="D27" s="18">
        <v>42</v>
      </c>
      <c r="E27" s="18">
        <v>44.5</v>
      </c>
      <c r="F27" s="18">
        <f t="shared" si="0"/>
        <v>2.5</v>
      </c>
      <c r="G27" s="19" t="s">
        <v>64</v>
      </c>
    </row>
    <row r="28" spans="1:7" s="25" customFormat="1" ht="30.75" customHeight="1">
      <c r="A28" s="5" t="s">
        <v>28</v>
      </c>
      <c r="B28" s="7">
        <v>22010000</v>
      </c>
      <c r="C28" s="8" t="s">
        <v>92</v>
      </c>
      <c r="D28" s="18">
        <f>D30+D31+D32+D29</f>
        <v>365</v>
      </c>
      <c r="E28" s="18">
        <f>E30+E31+E32+E29</f>
        <v>520.8000000000001</v>
      </c>
      <c r="F28" s="18">
        <f t="shared" si="0"/>
        <v>155.80000000000007</v>
      </c>
      <c r="G28" s="19">
        <f t="shared" si="1"/>
        <v>142.68493150684932</v>
      </c>
    </row>
    <row r="29" spans="1:7" s="25" customFormat="1" ht="63">
      <c r="A29" s="5" t="s">
        <v>93</v>
      </c>
      <c r="B29" s="7">
        <v>22010300</v>
      </c>
      <c r="C29" s="42" t="s">
        <v>100</v>
      </c>
      <c r="D29" s="18">
        <v>0</v>
      </c>
      <c r="E29" s="18">
        <v>24.4</v>
      </c>
      <c r="F29" s="18">
        <f>E29-D29</f>
        <v>24.4</v>
      </c>
      <c r="G29" s="19" t="s">
        <v>64</v>
      </c>
    </row>
    <row r="30" spans="1:7" s="25" customFormat="1" ht="30.75" customHeight="1">
      <c r="A30" s="5" t="s">
        <v>94</v>
      </c>
      <c r="B30" s="7">
        <v>22012500</v>
      </c>
      <c r="C30" s="8" t="s">
        <v>75</v>
      </c>
      <c r="D30" s="18">
        <v>300</v>
      </c>
      <c r="E30" s="18">
        <v>390.7</v>
      </c>
      <c r="F30" s="18">
        <f t="shared" si="0"/>
        <v>90.69999999999999</v>
      </c>
      <c r="G30" s="19">
        <f t="shared" si="1"/>
        <v>130.23333333333335</v>
      </c>
    </row>
    <row r="31" spans="1:7" s="25" customFormat="1" ht="51.75" customHeight="1">
      <c r="A31" s="5" t="s">
        <v>98</v>
      </c>
      <c r="B31" s="7">
        <v>22012600</v>
      </c>
      <c r="C31" s="8" t="s">
        <v>95</v>
      </c>
      <c r="D31" s="18">
        <v>65</v>
      </c>
      <c r="E31" s="18">
        <v>102.9</v>
      </c>
      <c r="F31" s="18">
        <f t="shared" si="0"/>
        <v>37.900000000000006</v>
      </c>
      <c r="G31" s="19" t="s">
        <v>64</v>
      </c>
    </row>
    <row r="32" spans="1:7" s="25" customFormat="1" ht="126">
      <c r="A32" s="5" t="s">
        <v>101</v>
      </c>
      <c r="B32" s="7">
        <v>22012900</v>
      </c>
      <c r="C32" s="42" t="s">
        <v>99</v>
      </c>
      <c r="D32" s="18">
        <v>0</v>
      </c>
      <c r="E32" s="18">
        <v>2.8</v>
      </c>
      <c r="F32" s="18">
        <f t="shared" si="0"/>
        <v>2.8</v>
      </c>
      <c r="G32" s="19" t="s">
        <v>64</v>
      </c>
    </row>
    <row r="33" spans="1:7" s="25" customFormat="1" ht="61.5" customHeight="1">
      <c r="A33" s="5" t="s">
        <v>29</v>
      </c>
      <c r="B33" s="7">
        <v>22080400</v>
      </c>
      <c r="C33" s="8" t="s">
        <v>7</v>
      </c>
      <c r="D33" s="18">
        <v>550</v>
      </c>
      <c r="E33" s="18">
        <v>577.4</v>
      </c>
      <c r="F33" s="18">
        <f t="shared" si="0"/>
        <v>27.399999999999977</v>
      </c>
      <c r="G33" s="19">
        <f t="shared" si="1"/>
        <v>104.98181818181817</v>
      </c>
    </row>
    <row r="34" spans="1:7" s="25" customFormat="1" ht="15.75">
      <c r="A34" s="5" t="s">
        <v>69</v>
      </c>
      <c r="B34" s="7">
        <v>22090000</v>
      </c>
      <c r="C34" s="8" t="s">
        <v>8</v>
      </c>
      <c r="D34" s="18">
        <v>382.3</v>
      </c>
      <c r="E34" s="18">
        <v>410.6</v>
      </c>
      <c r="F34" s="18">
        <f t="shared" si="0"/>
        <v>28.30000000000001</v>
      </c>
      <c r="G34" s="19">
        <f t="shared" si="1"/>
        <v>107.40256343185979</v>
      </c>
    </row>
    <row r="35" spans="1:7" s="25" customFormat="1" ht="15.75">
      <c r="A35" s="5" t="s">
        <v>85</v>
      </c>
      <c r="B35" s="7">
        <v>24060300</v>
      </c>
      <c r="C35" s="8" t="s">
        <v>23</v>
      </c>
      <c r="D35" s="18">
        <v>0</v>
      </c>
      <c r="E35" s="44">
        <v>64.815</v>
      </c>
      <c r="F35" s="18">
        <f t="shared" si="0"/>
        <v>64.815</v>
      </c>
      <c r="G35" s="19" t="s">
        <v>64</v>
      </c>
    </row>
    <row r="36" spans="1:7" s="25" customFormat="1" ht="15.75" hidden="1">
      <c r="A36" s="5" t="s">
        <v>50</v>
      </c>
      <c r="B36" s="7">
        <v>24060600</v>
      </c>
      <c r="C36" s="8" t="s">
        <v>23</v>
      </c>
      <c r="D36" s="18">
        <v>0</v>
      </c>
      <c r="E36" s="18">
        <v>0</v>
      </c>
      <c r="F36" s="18">
        <f t="shared" si="0"/>
        <v>0</v>
      </c>
      <c r="G36" s="19" t="e">
        <f t="shared" si="1"/>
        <v>#DIV/0!</v>
      </c>
    </row>
    <row r="37" spans="1:7" s="25" customFormat="1" ht="15.75">
      <c r="A37" s="5" t="s">
        <v>30</v>
      </c>
      <c r="B37" s="7">
        <v>30000000</v>
      </c>
      <c r="C37" s="8" t="s">
        <v>10</v>
      </c>
      <c r="D37" s="18">
        <f>D38</f>
        <v>0</v>
      </c>
      <c r="E37" s="18">
        <f>E38</f>
        <v>33.1</v>
      </c>
      <c r="F37" s="18">
        <f t="shared" si="0"/>
        <v>33.1</v>
      </c>
      <c r="G37" s="19" t="s">
        <v>64</v>
      </c>
    </row>
    <row r="38" spans="1:7" s="25" customFormat="1" ht="94.5">
      <c r="A38" s="5" t="s">
        <v>31</v>
      </c>
      <c r="B38" s="7">
        <v>31010200</v>
      </c>
      <c r="C38" s="8" t="s">
        <v>76</v>
      </c>
      <c r="D38" s="18">
        <v>0</v>
      </c>
      <c r="E38" s="18">
        <v>33.1</v>
      </c>
      <c r="F38" s="18">
        <f t="shared" si="0"/>
        <v>33.1</v>
      </c>
      <c r="G38" s="19" t="s">
        <v>64</v>
      </c>
    </row>
    <row r="39" spans="1:7" s="25" customFormat="1" ht="37.5" customHeight="1">
      <c r="A39" s="67" t="s">
        <v>42</v>
      </c>
      <c r="B39" s="68"/>
      <c r="C39" s="68"/>
      <c r="D39" s="18">
        <f>D14+D24+D37</f>
        <v>202618</v>
      </c>
      <c r="E39" s="18">
        <f>E14+E24+E37</f>
        <v>220471.84</v>
      </c>
      <c r="F39" s="18">
        <f t="shared" si="0"/>
        <v>17853.839999999997</v>
      </c>
      <c r="G39" s="19">
        <f t="shared" si="1"/>
        <v>108.81157646408512</v>
      </c>
    </row>
    <row r="40" spans="1:7" s="25" customFormat="1" ht="20.25" customHeight="1">
      <c r="A40" s="5" t="s">
        <v>33</v>
      </c>
      <c r="B40" s="7">
        <v>40000000</v>
      </c>
      <c r="C40" s="8" t="s">
        <v>11</v>
      </c>
      <c r="D40" s="18">
        <f>D44+D41</f>
        <v>112044.873</v>
      </c>
      <c r="E40" s="18">
        <f>E44+E41</f>
        <v>107279.62799999998</v>
      </c>
      <c r="F40" s="18">
        <f t="shared" si="0"/>
        <v>-4765.245000000024</v>
      </c>
      <c r="G40" s="19">
        <f t="shared" si="1"/>
        <v>95.74702092794551</v>
      </c>
    </row>
    <row r="41" spans="1:7" s="25" customFormat="1" ht="15.75">
      <c r="A41" s="5" t="s">
        <v>34</v>
      </c>
      <c r="B41" s="7">
        <v>41020000</v>
      </c>
      <c r="C41" s="8" t="s">
        <v>12</v>
      </c>
      <c r="D41" s="18">
        <f>D42+D43</f>
        <v>36.3</v>
      </c>
      <c r="E41" s="18">
        <f>E42+E43</f>
        <v>36.3</v>
      </c>
      <c r="F41" s="18">
        <f t="shared" si="0"/>
        <v>0</v>
      </c>
      <c r="G41" s="19">
        <f t="shared" si="1"/>
        <v>100</v>
      </c>
    </row>
    <row r="42" spans="1:7" s="25" customFormat="1" ht="47.25">
      <c r="A42" s="5" t="s">
        <v>35</v>
      </c>
      <c r="B42" s="7">
        <v>41020601</v>
      </c>
      <c r="C42" s="8" t="s">
        <v>13</v>
      </c>
      <c r="D42" s="18">
        <v>36.3</v>
      </c>
      <c r="E42" s="18">
        <v>36.3</v>
      </c>
      <c r="F42" s="18">
        <f t="shared" si="0"/>
        <v>0</v>
      </c>
      <c r="G42" s="19">
        <f t="shared" si="1"/>
        <v>100</v>
      </c>
    </row>
    <row r="43" spans="1:7" s="25" customFormat="1" ht="47.25" hidden="1">
      <c r="A43" s="5" t="s">
        <v>48</v>
      </c>
      <c r="B43" s="7">
        <v>41021201</v>
      </c>
      <c r="C43" s="8" t="s">
        <v>49</v>
      </c>
      <c r="D43" s="18"/>
      <c r="E43" s="18"/>
      <c r="F43" s="18">
        <f t="shared" si="0"/>
        <v>0</v>
      </c>
      <c r="G43" s="19" t="e">
        <f t="shared" si="1"/>
        <v>#DIV/0!</v>
      </c>
    </row>
    <row r="44" spans="1:7" s="25" customFormat="1" ht="15.75">
      <c r="A44" s="5" t="s">
        <v>34</v>
      </c>
      <c r="B44" s="7">
        <v>41030000</v>
      </c>
      <c r="C44" s="8" t="s">
        <v>14</v>
      </c>
      <c r="D44" s="18">
        <f>SUM(D45:D57)</f>
        <v>112008.573</v>
      </c>
      <c r="E44" s="18">
        <f>SUM(E45:E57)</f>
        <v>107243.32799999998</v>
      </c>
      <c r="F44" s="18">
        <f t="shared" si="0"/>
        <v>-4765.245000000024</v>
      </c>
      <c r="G44" s="19">
        <f t="shared" si="1"/>
        <v>95.7456426125525</v>
      </c>
    </row>
    <row r="45" spans="1:7" s="25" customFormat="1" ht="120" customHeight="1">
      <c r="A45" s="5" t="s">
        <v>35</v>
      </c>
      <c r="B45" s="7">
        <v>41030601</v>
      </c>
      <c r="C45" s="38" t="s">
        <v>96</v>
      </c>
      <c r="D45" s="18">
        <v>35209.026</v>
      </c>
      <c r="E45" s="18">
        <v>35208.09</v>
      </c>
      <c r="F45" s="18">
        <f t="shared" si="0"/>
        <v>-0.9360000000015134</v>
      </c>
      <c r="G45" s="19">
        <f t="shared" si="1"/>
        <v>99.99734159076141</v>
      </c>
    </row>
    <row r="46" spans="1:7" s="25" customFormat="1" ht="123.75" customHeight="1">
      <c r="A46" s="5" t="s">
        <v>59</v>
      </c>
      <c r="B46" s="7">
        <v>41030801</v>
      </c>
      <c r="C46" s="39" t="s">
        <v>97</v>
      </c>
      <c r="D46" s="18">
        <v>14126.5</v>
      </c>
      <c r="E46" s="18">
        <v>14126.487</v>
      </c>
      <c r="F46" s="18">
        <f t="shared" si="0"/>
        <v>-0.01300000000082946</v>
      </c>
      <c r="G46" s="19">
        <f t="shared" si="1"/>
        <v>99.99990797437441</v>
      </c>
    </row>
    <row r="47" spans="1:7" s="25" customFormat="1" ht="0.75" customHeight="1" hidden="1">
      <c r="A47" s="5" t="s">
        <v>60</v>
      </c>
      <c r="B47" s="7">
        <v>41030901</v>
      </c>
      <c r="C47" s="40" t="s">
        <v>86</v>
      </c>
      <c r="D47" s="18"/>
      <c r="E47" s="18"/>
      <c r="F47" s="18">
        <f t="shared" si="0"/>
        <v>0</v>
      </c>
      <c r="G47" s="19" t="e">
        <f t="shared" si="1"/>
        <v>#DIV/0!</v>
      </c>
    </row>
    <row r="48" spans="1:7" s="25" customFormat="1" ht="78.75">
      <c r="A48" s="5" t="s">
        <v>60</v>
      </c>
      <c r="B48" s="7">
        <v>41031001</v>
      </c>
      <c r="C48" s="36" t="s">
        <v>86</v>
      </c>
      <c r="D48" s="18">
        <v>3.1</v>
      </c>
      <c r="E48" s="18">
        <v>2.897</v>
      </c>
      <c r="F48" s="18">
        <f t="shared" si="0"/>
        <v>-0.2030000000000003</v>
      </c>
      <c r="G48" s="19">
        <f t="shared" si="1"/>
        <v>93.4516129032258</v>
      </c>
    </row>
    <row r="49" spans="1:7" s="25" customFormat="1" ht="31.5">
      <c r="A49" s="5" t="s">
        <v>61</v>
      </c>
      <c r="B49" s="7">
        <v>41033900</v>
      </c>
      <c r="C49" s="36" t="s">
        <v>77</v>
      </c>
      <c r="D49" s="18">
        <v>28203.8</v>
      </c>
      <c r="E49" s="18">
        <v>28203.8</v>
      </c>
      <c r="F49" s="18">
        <f t="shared" si="0"/>
        <v>0</v>
      </c>
      <c r="G49" s="19">
        <f t="shared" si="1"/>
        <v>100</v>
      </c>
    </row>
    <row r="50" spans="1:7" s="25" customFormat="1" ht="31.5">
      <c r="A50" s="5" t="s">
        <v>62</v>
      </c>
      <c r="B50" s="7">
        <v>41034200</v>
      </c>
      <c r="C50" s="36" t="s">
        <v>78</v>
      </c>
      <c r="D50" s="18">
        <v>26505.3</v>
      </c>
      <c r="E50" s="18">
        <v>26505.3</v>
      </c>
      <c r="F50" s="18">
        <f t="shared" si="0"/>
        <v>0</v>
      </c>
      <c r="G50" s="19">
        <f t="shared" si="1"/>
        <v>100</v>
      </c>
    </row>
    <row r="51" spans="1:7" s="25" customFormat="1" ht="63">
      <c r="A51" s="5" t="s">
        <v>63</v>
      </c>
      <c r="B51" s="7">
        <v>41034500</v>
      </c>
      <c r="C51" s="36" t="s">
        <v>103</v>
      </c>
      <c r="D51" s="18">
        <v>1500</v>
      </c>
      <c r="E51" s="18">
        <v>42.688</v>
      </c>
      <c r="F51" s="18">
        <f t="shared" si="0"/>
        <v>-1457.312</v>
      </c>
      <c r="G51" s="19">
        <f t="shared" si="1"/>
        <v>2.8458666666666668</v>
      </c>
    </row>
    <row r="52" spans="1:7" s="25" customFormat="1" ht="15.75">
      <c r="A52" s="5" t="s">
        <v>66</v>
      </c>
      <c r="B52" s="7">
        <v>41035000</v>
      </c>
      <c r="C52" s="36" t="s">
        <v>79</v>
      </c>
      <c r="D52" s="18">
        <v>578.3</v>
      </c>
      <c r="E52" s="18">
        <v>543.011</v>
      </c>
      <c r="F52" s="18">
        <f t="shared" si="0"/>
        <v>-35.28899999999999</v>
      </c>
      <c r="G52" s="19">
        <f t="shared" si="1"/>
        <v>93.89780390800622</v>
      </c>
    </row>
    <row r="53" spans="1:7" s="25" customFormat="1" ht="78.75">
      <c r="A53" s="5" t="s">
        <v>87</v>
      </c>
      <c r="B53" s="7">
        <v>41035100</v>
      </c>
      <c r="C53" s="36" t="s">
        <v>88</v>
      </c>
      <c r="D53" s="18">
        <v>3581.1</v>
      </c>
      <c r="E53" s="18">
        <v>342.5</v>
      </c>
      <c r="F53" s="18">
        <f t="shared" si="0"/>
        <v>-3238.6</v>
      </c>
      <c r="G53" s="19">
        <f t="shared" si="1"/>
        <v>9.564100416073273</v>
      </c>
    </row>
    <row r="54" spans="1:7" s="25" customFormat="1" ht="63">
      <c r="A54" s="5" t="s">
        <v>102</v>
      </c>
      <c r="B54" s="7">
        <v>41035200</v>
      </c>
      <c r="C54" s="36" t="s">
        <v>105</v>
      </c>
      <c r="D54" s="18">
        <v>70.29</v>
      </c>
      <c r="E54" s="18">
        <v>70.3</v>
      </c>
      <c r="F54" s="18">
        <f t="shared" si="0"/>
        <v>0.009999999999990905</v>
      </c>
      <c r="G54" s="19">
        <f t="shared" si="1"/>
        <v>100.01422677479015</v>
      </c>
    </row>
    <row r="55" spans="1:7" s="25" customFormat="1" ht="142.5" customHeight="1">
      <c r="A55" s="5" t="s">
        <v>104</v>
      </c>
      <c r="B55" s="7">
        <v>41035801</v>
      </c>
      <c r="C55" s="37" t="s">
        <v>80</v>
      </c>
      <c r="D55" s="18">
        <v>526.3</v>
      </c>
      <c r="E55" s="18">
        <v>493.983</v>
      </c>
      <c r="F55" s="18">
        <f t="shared" si="0"/>
        <v>-32.31699999999995</v>
      </c>
      <c r="G55" s="19">
        <f t="shared" si="1"/>
        <v>93.85958578757364</v>
      </c>
    </row>
    <row r="56" spans="1:7" s="25" customFormat="1" ht="143.25" customHeight="1">
      <c r="A56" s="5" t="s">
        <v>114</v>
      </c>
      <c r="B56" s="7">
        <v>41036100</v>
      </c>
      <c r="C56" s="37" t="s">
        <v>115</v>
      </c>
      <c r="D56" s="18">
        <v>1704.857</v>
      </c>
      <c r="E56" s="18">
        <v>1704.272</v>
      </c>
      <c r="F56" s="18">
        <f t="shared" si="0"/>
        <v>-0.5850000000000364</v>
      </c>
      <c r="G56" s="19">
        <f t="shared" si="1"/>
        <v>99.96568627163451</v>
      </c>
    </row>
    <row r="57" spans="1:7" s="25" customFormat="1" ht="22.5" customHeight="1" hidden="1">
      <c r="A57" s="5" t="s">
        <v>52</v>
      </c>
      <c r="B57" s="7">
        <v>41037001</v>
      </c>
      <c r="C57" s="8" t="s">
        <v>51</v>
      </c>
      <c r="D57" s="18"/>
      <c r="E57" s="18"/>
      <c r="F57" s="18">
        <f t="shared" si="0"/>
        <v>0</v>
      </c>
      <c r="G57" s="19" t="e">
        <f t="shared" si="1"/>
        <v>#DIV/0!</v>
      </c>
    </row>
    <row r="58" spans="1:7" s="25" customFormat="1" ht="37.5" customHeight="1">
      <c r="A58" s="67" t="s">
        <v>41</v>
      </c>
      <c r="B58" s="68"/>
      <c r="C58" s="68"/>
      <c r="D58" s="18">
        <f>D39+D40</f>
        <v>314662.873</v>
      </c>
      <c r="E58" s="18">
        <f>E39+E40</f>
        <v>327751.468</v>
      </c>
      <c r="F58" s="18">
        <f t="shared" si="0"/>
        <v>13088.594999999972</v>
      </c>
      <c r="G58" s="19">
        <f t="shared" si="1"/>
        <v>104.15956127115129</v>
      </c>
    </row>
    <row r="59" spans="1:7" s="28" customFormat="1" ht="24" customHeight="1">
      <c r="A59" s="69" t="s">
        <v>38</v>
      </c>
      <c r="B59" s="70"/>
      <c r="C59" s="70"/>
      <c r="D59" s="70"/>
      <c r="E59" s="70"/>
      <c r="F59" s="70"/>
      <c r="G59" s="70"/>
    </row>
    <row r="60" spans="1:7" s="25" customFormat="1" ht="15.75">
      <c r="A60" s="5">
        <v>1</v>
      </c>
      <c r="B60" s="7">
        <v>10000000</v>
      </c>
      <c r="C60" s="8" t="s">
        <v>2</v>
      </c>
      <c r="D60" s="18">
        <f>D61</f>
        <v>100</v>
      </c>
      <c r="E60" s="18">
        <f>E61</f>
        <v>126</v>
      </c>
      <c r="F60" s="18">
        <f aca="true" t="shared" si="2" ref="F60:F73">E60-D60</f>
        <v>26</v>
      </c>
      <c r="G60" s="19" t="s">
        <v>64</v>
      </c>
    </row>
    <row r="61" spans="1:7" s="25" customFormat="1" ht="15.75">
      <c r="A61" s="5" t="s">
        <v>19</v>
      </c>
      <c r="B61" s="7">
        <v>19000000</v>
      </c>
      <c r="C61" s="8" t="s">
        <v>4</v>
      </c>
      <c r="D61" s="18">
        <v>100</v>
      </c>
      <c r="E61" s="18">
        <v>126</v>
      </c>
      <c r="F61" s="18">
        <f t="shared" si="2"/>
        <v>26</v>
      </c>
      <c r="G61" s="19" t="s">
        <v>64</v>
      </c>
    </row>
    <row r="62" spans="1:7" s="25" customFormat="1" ht="94.5" hidden="1">
      <c r="A62" s="5" t="s">
        <v>39</v>
      </c>
      <c r="B62" s="7">
        <v>18041500</v>
      </c>
      <c r="C62" s="14" t="s">
        <v>82</v>
      </c>
      <c r="D62" s="18"/>
      <c r="E62" s="18"/>
      <c r="F62" s="18">
        <f t="shared" si="2"/>
        <v>0</v>
      </c>
      <c r="G62" s="19" t="s">
        <v>64</v>
      </c>
    </row>
    <row r="63" spans="1:7" s="25" customFormat="1" ht="15.75">
      <c r="A63" s="5" t="s">
        <v>24</v>
      </c>
      <c r="B63" s="7">
        <v>20000000</v>
      </c>
      <c r="C63" s="8" t="s">
        <v>5</v>
      </c>
      <c r="D63" s="18">
        <f>D64+D65</f>
        <v>14013.2</v>
      </c>
      <c r="E63" s="18">
        <f>E64+E65</f>
        <v>13760.8</v>
      </c>
      <c r="F63" s="18">
        <f t="shared" si="2"/>
        <v>-252.40000000000146</v>
      </c>
      <c r="G63" s="19">
        <f t="shared" si="1"/>
        <v>98.19884109268403</v>
      </c>
    </row>
    <row r="64" spans="1:7" s="25" customFormat="1" ht="31.5">
      <c r="A64" s="5" t="s">
        <v>25</v>
      </c>
      <c r="B64" s="7">
        <v>24170000</v>
      </c>
      <c r="C64" s="8" t="s">
        <v>53</v>
      </c>
      <c r="D64" s="18">
        <v>183</v>
      </c>
      <c r="E64" s="18">
        <v>225.8</v>
      </c>
      <c r="F64" s="18">
        <f t="shared" si="2"/>
        <v>42.80000000000001</v>
      </c>
      <c r="G64" s="19" t="s">
        <v>64</v>
      </c>
    </row>
    <row r="65" spans="1:7" s="25" customFormat="1" ht="27" customHeight="1">
      <c r="A65" s="5" t="s">
        <v>26</v>
      </c>
      <c r="B65" s="7">
        <v>25000000</v>
      </c>
      <c r="C65" s="8" t="s">
        <v>9</v>
      </c>
      <c r="D65" s="18">
        <v>13830.2</v>
      </c>
      <c r="E65" s="18">
        <v>13535</v>
      </c>
      <c r="F65" s="18">
        <f t="shared" si="2"/>
        <v>-295.2000000000007</v>
      </c>
      <c r="G65" s="19">
        <f t="shared" si="1"/>
        <v>97.86554062847969</v>
      </c>
    </row>
    <row r="66" spans="1:7" s="25" customFormat="1" ht="15.75">
      <c r="A66" s="5" t="s">
        <v>30</v>
      </c>
      <c r="B66" s="7">
        <v>30000000</v>
      </c>
      <c r="C66" s="8" t="s">
        <v>10</v>
      </c>
      <c r="D66" s="18">
        <f>D68+D67</f>
        <v>281.5</v>
      </c>
      <c r="E66" s="18">
        <f>E68+E67</f>
        <v>281.6</v>
      </c>
      <c r="F66" s="18">
        <f t="shared" si="2"/>
        <v>0.10000000000002274</v>
      </c>
      <c r="G66" s="19" t="s">
        <v>64</v>
      </c>
    </row>
    <row r="67" spans="1:7" s="25" customFormat="1" ht="47.25">
      <c r="A67" s="5" t="s">
        <v>31</v>
      </c>
      <c r="B67" s="7">
        <v>31030000</v>
      </c>
      <c r="C67" s="8" t="s">
        <v>107</v>
      </c>
      <c r="D67" s="18">
        <v>281.5</v>
      </c>
      <c r="E67" s="18">
        <v>281.6</v>
      </c>
      <c r="F67" s="18">
        <f t="shared" si="2"/>
        <v>0.10000000000002274</v>
      </c>
      <c r="G67" s="19">
        <f>E67/D67*100</f>
        <v>100.03552397868563</v>
      </c>
    </row>
    <row r="68" spans="1:7" s="25" customFormat="1" ht="157.5" hidden="1">
      <c r="A68" s="5" t="s">
        <v>106</v>
      </c>
      <c r="B68" s="7">
        <v>33010100</v>
      </c>
      <c r="C68" s="8" t="s">
        <v>89</v>
      </c>
      <c r="D68" s="18">
        <v>0</v>
      </c>
      <c r="E68" s="18">
        <v>0</v>
      </c>
      <c r="F68" s="18">
        <f t="shared" si="2"/>
        <v>0</v>
      </c>
      <c r="G68" s="19" t="s">
        <v>64</v>
      </c>
    </row>
    <row r="69" spans="1:7" s="25" customFormat="1" ht="66" customHeight="1">
      <c r="A69" s="5" t="s">
        <v>90</v>
      </c>
      <c r="B69" s="7">
        <v>50110000</v>
      </c>
      <c r="C69" s="29" t="s">
        <v>83</v>
      </c>
      <c r="D69" s="18">
        <v>34.6</v>
      </c>
      <c r="E69" s="18">
        <v>95.6</v>
      </c>
      <c r="F69" s="18">
        <f t="shared" si="2"/>
        <v>60.99999999999999</v>
      </c>
      <c r="G69" s="19" t="s">
        <v>64</v>
      </c>
    </row>
    <row r="70" spans="1:7" s="25" customFormat="1" ht="57" customHeight="1">
      <c r="A70" s="67" t="s">
        <v>81</v>
      </c>
      <c r="B70" s="68"/>
      <c r="C70" s="68"/>
      <c r="D70" s="18">
        <f>D69+D63+D60+D66</f>
        <v>14429.300000000001</v>
      </c>
      <c r="E70" s="18">
        <f>E69+E63+E60+E66</f>
        <v>14264</v>
      </c>
      <c r="F70" s="18">
        <f t="shared" si="2"/>
        <v>-165.3000000000011</v>
      </c>
      <c r="G70" s="19">
        <f t="shared" si="1"/>
        <v>98.8544142820511</v>
      </c>
    </row>
    <row r="71" spans="1:7" s="25" customFormat="1" ht="68.25" customHeight="1" hidden="1">
      <c r="A71" s="5" t="s">
        <v>47</v>
      </c>
      <c r="B71" s="7">
        <v>41035101</v>
      </c>
      <c r="C71" s="30" t="s">
        <v>43</v>
      </c>
      <c r="D71" s="18">
        <v>0</v>
      </c>
      <c r="E71" s="18">
        <v>0</v>
      </c>
      <c r="F71" s="18">
        <f t="shared" si="2"/>
        <v>0</v>
      </c>
      <c r="G71" s="19" t="e">
        <f>E71/D71*100</f>
        <v>#DIV/0!</v>
      </c>
    </row>
    <row r="72" spans="1:7" s="25" customFormat="1" ht="197.25" customHeight="1" hidden="1">
      <c r="A72" s="5" t="s">
        <v>55</v>
      </c>
      <c r="B72" s="7">
        <v>41036601</v>
      </c>
      <c r="C72" s="23" t="s">
        <v>56</v>
      </c>
      <c r="D72" s="18">
        <v>0</v>
      </c>
      <c r="E72" s="18">
        <v>0</v>
      </c>
      <c r="F72" s="18">
        <f t="shared" si="2"/>
        <v>0</v>
      </c>
      <c r="G72" s="19" t="e">
        <f>E72/D72*100</f>
        <v>#DIV/0!</v>
      </c>
    </row>
    <row r="73" spans="1:7" s="25" customFormat="1" ht="36" customHeight="1">
      <c r="A73" s="67" t="s">
        <v>40</v>
      </c>
      <c r="B73" s="68"/>
      <c r="C73" s="68"/>
      <c r="D73" s="18">
        <f>D70+D58</f>
        <v>329092.173</v>
      </c>
      <c r="E73" s="18">
        <f>E70+E58</f>
        <v>342015.468</v>
      </c>
      <c r="F73" s="18">
        <f t="shared" si="2"/>
        <v>12923.294999999984</v>
      </c>
      <c r="G73" s="19">
        <f>E73/D73*100</f>
        <v>103.92695301203653</v>
      </c>
    </row>
    <row r="74" spans="1:7" s="25" customFormat="1" ht="16.5">
      <c r="A74" s="12"/>
      <c r="B74" s="9"/>
      <c r="C74" s="9"/>
      <c r="D74" s="20"/>
      <c r="E74" s="20"/>
      <c r="F74" s="20"/>
      <c r="G74" s="21"/>
    </row>
    <row r="75" spans="1:7" s="25" customFormat="1" ht="64.5" customHeight="1">
      <c r="A75" s="62" t="s">
        <v>45</v>
      </c>
      <c r="B75" s="62"/>
      <c r="C75" s="62"/>
      <c r="D75" s="15"/>
      <c r="E75" s="15"/>
      <c r="F75" s="63" t="s">
        <v>46</v>
      </c>
      <c r="G75" s="63"/>
    </row>
    <row r="76" spans="1:6" ht="12.75">
      <c r="A76" s="31"/>
      <c r="B76" s="28"/>
      <c r="C76" s="28"/>
      <c r="D76" s="32"/>
      <c r="E76" s="32"/>
      <c r="F76" s="32"/>
    </row>
    <row r="77" spans="1:6" ht="12.75">
      <c r="A77" s="13"/>
      <c r="B77" s="2"/>
      <c r="C77" s="2"/>
      <c r="F77" s="33"/>
    </row>
    <row r="78" spans="1:6" ht="12.75">
      <c r="A78" s="13"/>
      <c r="B78" s="2"/>
      <c r="C78" s="2"/>
      <c r="F78" s="33"/>
    </row>
    <row r="79" spans="1:6" ht="12.75">
      <c r="A79" s="13"/>
      <c r="B79" s="2"/>
      <c r="C79" s="2"/>
      <c r="F79" s="33"/>
    </row>
    <row r="80" spans="1:6" ht="12.75">
      <c r="A80" s="13"/>
      <c r="B80" s="2"/>
      <c r="C80" s="2"/>
      <c r="F80" s="33"/>
    </row>
    <row r="81" spans="1:6" ht="12.75">
      <c r="A81" s="13"/>
      <c r="B81" s="2"/>
      <c r="C81" s="2"/>
      <c r="F81" s="33"/>
    </row>
    <row r="82" spans="1:12" s="22" customFormat="1" ht="12.75">
      <c r="A82" s="13"/>
      <c r="B82" s="2"/>
      <c r="C82" s="2"/>
      <c r="D82" s="33"/>
      <c r="E82" s="33"/>
      <c r="F82" s="33"/>
      <c r="H82" s="1"/>
      <c r="I82" s="1"/>
      <c r="J82" s="1"/>
      <c r="K82" s="1"/>
      <c r="L82" s="1"/>
    </row>
    <row r="83" spans="1:12" s="22" customFormat="1" ht="12.75">
      <c r="A83" s="13"/>
      <c r="B83" s="2"/>
      <c r="C83" s="2"/>
      <c r="D83" s="33"/>
      <c r="E83" s="33"/>
      <c r="F83" s="33"/>
      <c r="H83" s="1"/>
      <c r="I83" s="1"/>
      <c r="J83" s="1"/>
      <c r="K83" s="1"/>
      <c r="L83" s="1"/>
    </row>
    <row r="84" spans="1:12" s="22" customFormat="1" ht="12.75">
      <c r="A84" s="13"/>
      <c r="B84" s="2"/>
      <c r="C84" s="2"/>
      <c r="D84" s="33"/>
      <c r="E84" s="33"/>
      <c r="F84" s="33"/>
      <c r="H84" s="1"/>
      <c r="I84" s="1"/>
      <c r="J84" s="1"/>
      <c r="K84" s="1"/>
      <c r="L84" s="1"/>
    </row>
    <row r="85" spans="1:12" s="22" customFormat="1" ht="12.75">
      <c r="A85" s="13"/>
      <c r="B85" s="2"/>
      <c r="C85" s="2"/>
      <c r="D85" s="33"/>
      <c r="E85" s="33"/>
      <c r="F85" s="33"/>
      <c r="H85" s="1"/>
      <c r="I85" s="1"/>
      <c r="J85" s="1"/>
      <c r="K85" s="1"/>
      <c r="L85" s="1"/>
    </row>
    <row r="86" spans="1:12" s="22" customFormat="1" ht="12.75">
      <c r="A86" s="13"/>
      <c r="B86" s="2"/>
      <c r="C86" s="2"/>
      <c r="D86" s="33"/>
      <c r="E86" s="33"/>
      <c r="F86" s="33"/>
      <c r="H86" s="1"/>
      <c r="I86" s="1"/>
      <c r="J86" s="1"/>
      <c r="K86" s="1"/>
      <c r="L86" s="1"/>
    </row>
    <row r="87" spans="1:12" s="22" customFormat="1" ht="12.75">
      <c r="A87" s="13"/>
      <c r="B87" s="2"/>
      <c r="C87" s="2"/>
      <c r="D87" s="33"/>
      <c r="E87" s="33"/>
      <c r="F87" s="33"/>
      <c r="H87" s="1"/>
      <c r="I87" s="1"/>
      <c r="J87" s="1"/>
      <c r="K87" s="1"/>
      <c r="L87" s="1"/>
    </row>
    <row r="88" spans="1:12" s="22" customFormat="1" ht="12.75">
      <c r="A88" s="13"/>
      <c r="B88" s="2"/>
      <c r="C88" s="2"/>
      <c r="D88" s="33"/>
      <c r="E88" s="33"/>
      <c r="F88" s="33"/>
      <c r="H88" s="1"/>
      <c r="I88" s="1"/>
      <c r="J88" s="1"/>
      <c r="K88" s="1"/>
      <c r="L88" s="1"/>
    </row>
    <row r="89" spans="1:12" s="22" customFormat="1" ht="12.75">
      <c r="A89" s="13"/>
      <c r="B89" s="2"/>
      <c r="C89" s="2"/>
      <c r="D89" s="33"/>
      <c r="E89" s="33"/>
      <c r="F89" s="33"/>
      <c r="H89" s="1"/>
      <c r="I89" s="1"/>
      <c r="J89" s="1"/>
      <c r="K89" s="1"/>
      <c r="L89" s="1"/>
    </row>
    <row r="90" spans="1:12" s="22" customFormat="1" ht="12.75">
      <c r="A90" s="13"/>
      <c r="B90" s="2"/>
      <c r="C90" s="2"/>
      <c r="D90" s="33"/>
      <c r="E90" s="33"/>
      <c r="F90" s="33"/>
      <c r="H90" s="1"/>
      <c r="I90" s="1"/>
      <c r="J90" s="1"/>
      <c r="K90" s="1"/>
      <c r="L90" s="1"/>
    </row>
    <row r="91" spans="1:12" s="22" customFormat="1" ht="12.75">
      <c r="A91" s="13"/>
      <c r="B91" s="2"/>
      <c r="C91" s="2"/>
      <c r="D91" s="33"/>
      <c r="E91" s="33"/>
      <c r="F91" s="33"/>
      <c r="H91" s="1"/>
      <c r="I91" s="1"/>
      <c r="J91" s="1"/>
      <c r="K91" s="1"/>
      <c r="L91" s="1"/>
    </row>
  </sheetData>
  <sheetProtection/>
  <mergeCells count="18">
    <mergeCell ref="B5:G5"/>
    <mergeCell ref="A6:G6"/>
    <mergeCell ref="A7:G7"/>
    <mergeCell ref="A9:A11"/>
    <mergeCell ref="B9:B11"/>
    <mergeCell ref="C9:C11"/>
    <mergeCell ref="D9:D11"/>
    <mergeCell ref="E9:E11"/>
    <mergeCell ref="F9:F11"/>
    <mergeCell ref="G9:G11"/>
    <mergeCell ref="A75:C75"/>
    <mergeCell ref="F75:G75"/>
    <mergeCell ref="A13:G13"/>
    <mergeCell ref="A39:C39"/>
    <mergeCell ref="A58:C58"/>
    <mergeCell ref="A59:G59"/>
    <mergeCell ref="A70:C70"/>
    <mergeCell ref="A73:C73"/>
  </mergeCells>
  <printOptions/>
  <pageMargins left="1.535433070866142" right="0.35433070866141736" top="0.3937007874015748" bottom="0.3937007874015748" header="0" footer="0"/>
  <pageSetup fitToHeight="3" fitToWidth="1"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4"/>
  <sheetViews>
    <sheetView zoomScalePageLayoutView="0" workbookViewId="0" topLeftCell="A1">
      <selection activeCell="D20" sqref="D20"/>
    </sheetView>
  </sheetViews>
  <sheetFormatPr defaultColWidth="9.00390625" defaultRowHeight="12.75"/>
  <cols>
    <col min="1" max="1" width="7.25390625" style="34" customWidth="1"/>
    <col min="2" max="2" width="11.125" style="1" bestFit="1" customWidth="1"/>
    <col min="3" max="3" width="46.375" style="1" customWidth="1"/>
    <col min="4" max="4" width="19.00390625" style="33" customWidth="1"/>
    <col min="5" max="5" width="18.875" style="33" customWidth="1"/>
    <col min="6" max="6" width="14.125" style="35" customWidth="1"/>
    <col min="7" max="7" width="15.00390625" style="22" customWidth="1"/>
    <col min="8" max="16384" width="9.125" style="1" customWidth="1"/>
  </cols>
  <sheetData>
    <row r="1" spans="1:7" s="25" customFormat="1" ht="23.25">
      <c r="A1" s="24"/>
      <c r="B1" s="10"/>
      <c r="C1" s="10"/>
      <c r="D1" s="15"/>
      <c r="E1" s="41" t="s">
        <v>111</v>
      </c>
      <c r="F1" s="16"/>
      <c r="G1" s="16"/>
    </row>
    <row r="2" spans="1:7" s="25" customFormat="1" ht="23.25">
      <c r="A2" s="26"/>
      <c r="B2" s="10"/>
      <c r="C2" s="10"/>
      <c r="D2" s="15"/>
      <c r="E2" s="41" t="s">
        <v>54</v>
      </c>
      <c r="F2" s="16"/>
      <c r="G2" s="16"/>
    </row>
    <row r="3" spans="1:7" s="25" customFormat="1" ht="23.25">
      <c r="A3" s="26"/>
      <c r="B3" s="10"/>
      <c r="C3" s="10"/>
      <c r="D3" s="15"/>
      <c r="E3" s="41" t="s">
        <v>109</v>
      </c>
      <c r="F3" s="16"/>
      <c r="G3" s="16"/>
    </row>
    <row r="4" spans="1:7" s="25" customFormat="1" ht="23.25">
      <c r="A4" s="26"/>
      <c r="B4" s="10"/>
      <c r="C4" s="10"/>
      <c r="D4" s="43"/>
      <c r="E4" s="43" t="s">
        <v>110</v>
      </c>
      <c r="F4" s="43"/>
      <c r="G4" s="43"/>
    </row>
    <row r="5" spans="1:7" s="25" customFormat="1" ht="23.25">
      <c r="A5" s="11"/>
      <c r="B5" s="71"/>
      <c r="C5" s="71"/>
      <c r="D5" s="71"/>
      <c r="E5" s="71"/>
      <c r="F5" s="71"/>
      <c r="G5" s="71"/>
    </row>
    <row r="6" spans="1:7" s="25" customFormat="1" ht="23.25">
      <c r="A6" s="71" t="s">
        <v>108</v>
      </c>
      <c r="B6" s="71"/>
      <c r="C6" s="71"/>
      <c r="D6" s="71"/>
      <c r="E6" s="71"/>
      <c r="F6" s="71"/>
      <c r="G6" s="71"/>
    </row>
    <row r="7" spans="1:7" s="25" customFormat="1" ht="23.25">
      <c r="A7" s="71" t="s">
        <v>116</v>
      </c>
      <c r="B7" s="71"/>
      <c r="C7" s="71"/>
      <c r="D7" s="71"/>
      <c r="E7" s="71"/>
      <c r="F7" s="71"/>
      <c r="G7" s="71"/>
    </row>
    <row r="8" spans="1:7" s="25" customFormat="1" ht="15.75">
      <c r="A8" s="11"/>
      <c r="B8" s="3"/>
      <c r="C8" s="3"/>
      <c r="D8" s="17"/>
      <c r="E8" s="17"/>
      <c r="F8" s="17"/>
      <c r="G8" s="17" t="s">
        <v>32</v>
      </c>
    </row>
    <row r="9" spans="1:12" s="25" customFormat="1" ht="12.75">
      <c r="A9" s="72" t="s">
        <v>17</v>
      </c>
      <c r="B9" s="69" t="s">
        <v>0</v>
      </c>
      <c r="C9" s="69" t="s">
        <v>1</v>
      </c>
      <c r="D9" s="75" t="s">
        <v>117</v>
      </c>
      <c r="E9" s="76" t="s">
        <v>118</v>
      </c>
      <c r="F9" s="76" t="s">
        <v>15</v>
      </c>
      <c r="G9" s="79" t="s">
        <v>16</v>
      </c>
      <c r="H9" s="27"/>
      <c r="I9" s="27"/>
      <c r="J9" s="27"/>
      <c r="K9" s="27"/>
      <c r="L9" s="27"/>
    </row>
    <row r="10" spans="1:12" s="25" customFormat="1" ht="12.75" customHeight="1">
      <c r="A10" s="73"/>
      <c r="B10" s="69"/>
      <c r="C10" s="69"/>
      <c r="D10" s="75"/>
      <c r="E10" s="77"/>
      <c r="F10" s="77"/>
      <c r="G10" s="79"/>
      <c r="H10" s="27"/>
      <c r="I10" s="27"/>
      <c r="J10" s="27"/>
      <c r="K10" s="27"/>
      <c r="L10" s="27"/>
    </row>
    <row r="11" spans="1:12" s="25" customFormat="1" ht="57.75" customHeight="1">
      <c r="A11" s="74"/>
      <c r="B11" s="69"/>
      <c r="C11" s="69"/>
      <c r="D11" s="75"/>
      <c r="E11" s="78"/>
      <c r="F11" s="78"/>
      <c r="G11" s="79"/>
      <c r="H11" s="27"/>
      <c r="I11" s="27"/>
      <c r="J11" s="27"/>
      <c r="K11" s="27"/>
      <c r="L11" s="27"/>
    </row>
    <row r="12" spans="1:12" s="25" customFormat="1" ht="15.75">
      <c r="A12" s="5" t="s">
        <v>36</v>
      </c>
      <c r="B12" s="4">
        <v>2</v>
      </c>
      <c r="C12" s="4">
        <v>3</v>
      </c>
      <c r="D12" s="5">
        <v>4</v>
      </c>
      <c r="E12" s="5">
        <v>5</v>
      </c>
      <c r="F12" s="5">
        <v>6</v>
      </c>
      <c r="G12" s="6">
        <v>7</v>
      </c>
      <c r="H12" s="27"/>
      <c r="I12" s="27"/>
      <c r="J12" s="27"/>
      <c r="K12" s="27"/>
      <c r="L12" s="27"/>
    </row>
    <row r="13" spans="1:12" s="25" customFormat="1" ht="15.75">
      <c r="A13" s="64" t="s">
        <v>37</v>
      </c>
      <c r="B13" s="65"/>
      <c r="C13" s="65"/>
      <c r="D13" s="65"/>
      <c r="E13" s="65"/>
      <c r="F13" s="65"/>
      <c r="G13" s="66"/>
      <c r="H13" s="27"/>
      <c r="I13" s="27"/>
      <c r="J13" s="27"/>
      <c r="K13" s="27"/>
      <c r="L13" s="27"/>
    </row>
    <row r="14" spans="1:7" s="25" customFormat="1" ht="25.5" customHeight="1">
      <c r="A14" s="5">
        <v>1</v>
      </c>
      <c r="B14" s="7">
        <v>10000000</v>
      </c>
      <c r="C14" s="8" t="s">
        <v>2</v>
      </c>
      <c r="D14" s="18">
        <f>D15+D16+D19+D20+D25</f>
        <v>63358</v>
      </c>
      <c r="E14" s="18">
        <f>E15+E16+E19+E20+E25+E17+E18</f>
        <v>64607.799999999996</v>
      </c>
      <c r="F14" s="18">
        <f>E14-D14</f>
        <v>1249.7999999999956</v>
      </c>
      <c r="G14" s="19">
        <f>E14/D14*100</f>
        <v>101.9726001452066</v>
      </c>
    </row>
    <row r="15" spans="1:7" s="25" customFormat="1" ht="27" customHeight="1">
      <c r="A15" s="5" t="s">
        <v>18</v>
      </c>
      <c r="B15" s="7">
        <v>11010000</v>
      </c>
      <c r="C15" s="8" t="s">
        <v>65</v>
      </c>
      <c r="D15" s="18">
        <v>45947</v>
      </c>
      <c r="E15" s="18">
        <v>46158.7</v>
      </c>
      <c r="F15" s="18">
        <f aca="true" t="shared" si="0" ref="F15:F59">E15-D15</f>
        <v>211.6999999999971</v>
      </c>
      <c r="G15" s="19">
        <f>E15/D15*100</f>
        <v>100.46074825342242</v>
      </c>
    </row>
    <row r="16" spans="1:7" s="25" customFormat="1" ht="36" customHeight="1">
      <c r="A16" s="5" t="s">
        <v>19</v>
      </c>
      <c r="B16" s="7">
        <v>11020200</v>
      </c>
      <c r="C16" s="8" t="s">
        <v>127</v>
      </c>
      <c r="D16" s="18">
        <v>15</v>
      </c>
      <c r="E16" s="18">
        <v>-25.4</v>
      </c>
      <c r="F16" s="18">
        <f t="shared" si="0"/>
        <v>-40.4</v>
      </c>
      <c r="G16" s="19" t="s">
        <v>64</v>
      </c>
    </row>
    <row r="17" spans="1:7" s="25" customFormat="1" ht="36" customHeight="1">
      <c r="A17" s="5" t="s">
        <v>20</v>
      </c>
      <c r="B17" s="7">
        <v>14021900</v>
      </c>
      <c r="C17" s="8" t="s">
        <v>124</v>
      </c>
      <c r="D17" s="18">
        <v>0</v>
      </c>
      <c r="E17" s="18">
        <v>175</v>
      </c>
      <c r="F17" s="18">
        <f t="shared" si="0"/>
        <v>175</v>
      </c>
      <c r="G17" s="19" t="s">
        <v>64</v>
      </c>
    </row>
    <row r="18" spans="1:7" s="25" customFormat="1" ht="44.25" customHeight="1">
      <c r="A18" s="5" t="s">
        <v>21</v>
      </c>
      <c r="B18" s="7">
        <v>14031900</v>
      </c>
      <c r="C18" s="8" t="s">
        <v>125</v>
      </c>
      <c r="D18" s="18">
        <v>0</v>
      </c>
      <c r="E18" s="18">
        <v>599.6</v>
      </c>
      <c r="F18" s="18">
        <f t="shared" si="0"/>
        <v>599.6</v>
      </c>
      <c r="G18" s="19" t="s">
        <v>64</v>
      </c>
    </row>
    <row r="19" spans="1:7" s="25" customFormat="1" ht="47.25">
      <c r="A19" s="5" t="s">
        <v>22</v>
      </c>
      <c r="B19" s="7">
        <v>14040000</v>
      </c>
      <c r="C19" s="8" t="s">
        <v>71</v>
      </c>
      <c r="D19" s="18">
        <v>1200</v>
      </c>
      <c r="E19" s="18">
        <v>1247.4</v>
      </c>
      <c r="F19" s="18">
        <f t="shared" si="0"/>
        <v>47.40000000000009</v>
      </c>
      <c r="G19" s="19">
        <f>E19/D19*100</f>
        <v>103.95</v>
      </c>
    </row>
    <row r="20" spans="1:7" s="25" customFormat="1" ht="23.25" customHeight="1">
      <c r="A20" s="5" t="s">
        <v>119</v>
      </c>
      <c r="B20" s="7">
        <v>18000000</v>
      </c>
      <c r="C20" s="8" t="s">
        <v>72</v>
      </c>
      <c r="D20" s="18">
        <f>D21+D22+D23+D24</f>
        <v>16196</v>
      </c>
      <c r="E20" s="18">
        <f>E21+E22+E23+E24</f>
        <v>16452.5</v>
      </c>
      <c r="F20" s="18">
        <f t="shared" si="0"/>
        <v>256.5</v>
      </c>
      <c r="G20" s="19">
        <f>E20/D20*100</f>
        <v>101.58372437638923</v>
      </c>
    </row>
    <row r="21" spans="1:7" s="25" customFormat="1" ht="15.75">
      <c r="A21" s="5" t="s">
        <v>120</v>
      </c>
      <c r="B21" s="7">
        <v>18010000</v>
      </c>
      <c r="C21" s="8" t="s">
        <v>73</v>
      </c>
      <c r="D21" s="18">
        <v>13520</v>
      </c>
      <c r="E21" s="18">
        <f>-13.1+13740.2+29.4</f>
        <v>13756.5</v>
      </c>
      <c r="F21" s="18">
        <f t="shared" si="0"/>
        <v>236.5</v>
      </c>
      <c r="G21" s="19">
        <f>E21/D21*100</f>
        <v>101.74926035502958</v>
      </c>
    </row>
    <row r="22" spans="1:7" s="25" customFormat="1" ht="15.75">
      <c r="A22" s="5" t="s">
        <v>121</v>
      </c>
      <c r="B22" s="7">
        <v>18030000</v>
      </c>
      <c r="C22" s="8" t="s">
        <v>44</v>
      </c>
      <c r="D22" s="18">
        <v>0</v>
      </c>
      <c r="E22" s="18">
        <v>2.6</v>
      </c>
      <c r="F22" s="18">
        <f t="shared" si="0"/>
        <v>2.6</v>
      </c>
      <c r="G22" s="19" t="s">
        <v>64</v>
      </c>
    </row>
    <row r="23" spans="1:7" s="25" customFormat="1" ht="47.25" hidden="1">
      <c r="A23" s="5" t="s">
        <v>122</v>
      </c>
      <c r="B23" s="7">
        <v>18040000</v>
      </c>
      <c r="C23" s="8" t="s">
        <v>74</v>
      </c>
      <c r="D23" s="18">
        <v>0</v>
      </c>
      <c r="E23" s="18">
        <v>0</v>
      </c>
      <c r="F23" s="18">
        <f t="shared" si="0"/>
        <v>0</v>
      </c>
      <c r="G23" s="19" t="s">
        <v>64</v>
      </c>
    </row>
    <row r="24" spans="1:7" s="25" customFormat="1" ht="15.75">
      <c r="A24" s="5" t="s">
        <v>123</v>
      </c>
      <c r="B24" s="7">
        <v>18050000</v>
      </c>
      <c r="C24" s="8" t="s">
        <v>3</v>
      </c>
      <c r="D24" s="18">
        <v>2676</v>
      </c>
      <c r="E24" s="18">
        <v>2693.4</v>
      </c>
      <c r="F24" s="18">
        <f t="shared" si="0"/>
        <v>17.40000000000009</v>
      </c>
      <c r="G24" s="19">
        <f>E24/D24*100</f>
        <v>100.65022421524662</v>
      </c>
    </row>
    <row r="25" spans="1:7" s="25" customFormat="1" ht="15.75" hidden="1">
      <c r="A25" s="5" t="s">
        <v>22</v>
      </c>
      <c r="B25" s="7">
        <v>19010000</v>
      </c>
      <c r="C25" s="8" t="s">
        <v>4</v>
      </c>
      <c r="D25" s="18">
        <v>0</v>
      </c>
      <c r="E25" s="18">
        <v>0</v>
      </c>
      <c r="F25" s="18">
        <f t="shared" si="0"/>
        <v>0</v>
      </c>
      <c r="G25" s="19" t="e">
        <f>E25/D25*100</f>
        <v>#DIV/0!</v>
      </c>
    </row>
    <row r="26" spans="1:7" s="25" customFormat="1" ht="21.75" customHeight="1">
      <c r="A26" s="5" t="s">
        <v>24</v>
      </c>
      <c r="B26" s="7">
        <v>20000000</v>
      </c>
      <c r="C26" s="8" t="s">
        <v>5</v>
      </c>
      <c r="D26" s="18">
        <f>D27+D28+D29+D30+D35+D36+D37</f>
        <v>202.7</v>
      </c>
      <c r="E26" s="18">
        <f>E27+E28+E29+E30+E35+E36+E37</f>
        <v>597.48</v>
      </c>
      <c r="F26" s="18">
        <f t="shared" si="0"/>
        <v>394.78000000000003</v>
      </c>
      <c r="G26" s="19" t="s">
        <v>129</v>
      </c>
    </row>
    <row r="27" spans="1:7" s="25" customFormat="1" ht="38.25" customHeight="1">
      <c r="A27" s="5" t="s">
        <v>25</v>
      </c>
      <c r="B27" s="7">
        <v>21080500</v>
      </c>
      <c r="C27" s="8" t="s">
        <v>23</v>
      </c>
      <c r="D27" s="18">
        <v>0</v>
      </c>
      <c r="E27" s="18">
        <v>0</v>
      </c>
      <c r="F27" s="18">
        <f t="shared" si="0"/>
        <v>0</v>
      </c>
      <c r="G27" s="19" t="s">
        <v>64</v>
      </c>
    </row>
    <row r="28" spans="1:7" s="25" customFormat="1" ht="25.5" customHeight="1">
      <c r="A28" s="5" t="s">
        <v>26</v>
      </c>
      <c r="B28" s="7">
        <v>21081100</v>
      </c>
      <c r="C28" s="8" t="s">
        <v>6</v>
      </c>
      <c r="D28" s="18">
        <v>0.5</v>
      </c>
      <c r="E28" s="18">
        <v>9.5</v>
      </c>
      <c r="F28" s="18">
        <f t="shared" si="0"/>
        <v>9</v>
      </c>
      <c r="G28" s="19" t="s">
        <v>128</v>
      </c>
    </row>
    <row r="29" spans="1:7" s="25" customFormat="1" ht="63">
      <c r="A29" s="5" t="s">
        <v>27</v>
      </c>
      <c r="B29" s="7">
        <v>21081500</v>
      </c>
      <c r="C29" s="8" t="s">
        <v>84</v>
      </c>
      <c r="D29" s="18">
        <v>0</v>
      </c>
      <c r="E29" s="18">
        <v>1</v>
      </c>
      <c r="F29" s="18">
        <f t="shared" si="0"/>
        <v>1</v>
      </c>
      <c r="G29" s="19" t="s">
        <v>64</v>
      </c>
    </row>
    <row r="30" spans="1:7" s="25" customFormat="1" ht="30.75" customHeight="1">
      <c r="A30" s="5" t="s">
        <v>28</v>
      </c>
      <c r="B30" s="7">
        <v>22010000</v>
      </c>
      <c r="C30" s="8" t="s">
        <v>92</v>
      </c>
      <c r="D30" s="18">
        <f>D32+D33+D34+D31</f>
        <v>76.7</v>
      </c>
      <c r="E30" s="18">
        <f>E32+E33+E34+E31</f>
        <v>193.39999999999998</v>
      </c>
      <c r="F30" s="18">
        <f t="shared" si="0"/>
        <v>116.69999999999997</v>
      </c>
      <c r="G30" s="19" t="s">
        <v>130</v>
      </c>
    </row>
    <row r="31" spans="1:7" s="25" customFormat="1" ht="63">
      <c r="A31" s="5" t="s">
        <v>93</v>
      </c>
      <c r="B31" s="7">
        <v>22010300</v>
      </c>
      <c r="C31" s="42" t="s">
        <v>100</v>
      </c>
      <c r="D31" s="18">
        <v>3.3</v>
      </c>
      <c r="E31" s="18">
        <v>13.6</v>
      </c>
      <c r="F31" s="18">
        <f>E31-D31</f>
        <v>10.3</v>
      </c>
      <c r="G31" s="19" t="s">
        <v>64</v>
      </c>
    </row>
    <row r="32" spans="1:7" s="25" customFormat="1" ht="30.75" customHeight="1">
      <c r="A32" s="5" t="s">
        <v>94</v>
      </c>
      <c r="B32" s="7">
        <v>22012500</v>
      </c>
      <c r="C32" s="8" t="s">
        <v>75</v>
      </c>
      <c r="D32" s="18">
        <v>55</v>
      </c>
      <c r="E32" s="18">
        <v>150.6</v>
      </c>
      <c r="F32" s="18">
        <f t="shared" si="0"/>
        <v>95.6</v>
      </c>
      <c r="G32" s="19" t="s">
        <v>131</v>
      </c>
    </row>
    <row r="33" spans="1:7" s="25" customFormat="1" ht="51.75" customHeight="1">
      <c r="A33" s="5" t="s">
        <v>98</v>
      </c>
      <c r="B33" s="7">
        <v>22012600</v>
      </c>
      <c r="C33" s="8" t="s">
        <v>95</v>
      </c>
      <c r="D33" s="18">
        <v>18.4</v>
      </c>
      <c r="E33" s="18">
        <v>29.2</v>
      </c>
      <c r="F33" s="18">
        <f t="shared" si="0"/>
        <v>10.8</v>
      </c>
      <c r="G33" s="19" t="s">
        <v>64</v>
      </c>
    </row>
    <row r="34" spans="1:7" s="25" customFormat="1" ht="126" hidden="1">
      <c r="A34" s="5" t="s">
        <v>101</v>
      </c>
      <c r="B34" s="7">
        <v>22012900</v>
      </c>
      <c r="C34" s="42" t="s">
        <v>99</v>
      </c>
      <c r="D34" s="18">
        <v>0</v>
      </c>
      <c r="E34" s="18">
        <v>0</v>
      </c>
      <c r="F34" s="18">
        <f t="shared" si="0"/>
        <v>0</v>
      </c>
      <c r="G34" s="19" t="s">
        <v>64</v>
      </c>
    </row>
    <row r="35" spans="1:7" s="25" customFormat="1" ht="61.5" customHeight="1">
      <c r="A35" s="5" t="s">
        <v>29</v>
      </c>
      <c r="B35" s="7">
        <v>22080400</v>
      </c>
      <c r="C35" s="8" t="s">
        <v>7</v>
      </c>
      <c r="D35" s="18">
        <v>115</v>
      </c>
      <c r="E35" s="18">
        <v>123</v>
      </c>
      <c r="F35" s="18">
        <f t="shared" si="0"/>
        <v>8</v>
      </c>
      <c r="G35" s="19">
        <f>E35/D35*100</f>
        <v>106.95652173913044</v>
      </c>
    </row>
    <row r="36" spans="1:7" s="25" customFormat="1" ht="15.75">
      <c r="A36" s="5" t="s">
        <v>69</v>
      </c>
      <c r="B36" s="7">
        <v>22090000</v>
      </c>
      <c r="C36" s="8" t="s">
        <v>8</v>
      </c>
      <c r="D36" s="18">
        <v>10.5</v>
      </c>
      <c r="E36" s="18">
        <v>11.4</v>
      </c>
      <c r="F36" s="18">
        <f t="shared" si="0"/>
        <v>0.9000000000000004</v>
      </c>
      <c r="G36" s="19">
        <f>E36/D36*100</f>
        <v>108.57142857142858</v>
      </c>
    </row>
    <row r="37" spans="1:7" s="25" customFormat="1" ht="15.75">
      <c r="A37" s="5" t="s">
        <v>85</v>
      </c>
      <c r="B37" s="7">
        <v>24060300</v>
      </c>
      <c r="C37" s="8" t="s">
        <v>23</v>
      </c>
      <c r="D37" s="18">
        <v>0</v>
      </c>
      <c r="E37" s="18">
        <v>259.18</v>
      </c>
      <c r="F37" s="18">
        <f t="shared" si="0"/>
        <v>259.18</v>
      </c>
      <c r="G37" s="19" t="s">
        <v>64</v>
      </c>
    </row>
    <row r="38" spans="1:7" s="25" customFormat="1" ht="15.75" hidden="1">
      <c r="A38" s="5" t="s">
        <v>50</v>
      </c>
      <c r="B38" s="7">
        <v>24060600</v>
      </c>
      <c r="C38" s="8" t="s">
        <v>23</v>
      </c>
      <c r="D38" s="18">
        <v>0</v>
      </c>
      <c r="E38" s="18">
        <v>0</v>
      </c>
      <c r="F38" s="18">
        <f t="shared" si="0"/>
        <v>0</v>
      </c>
      <c r="G38" s="19" t="e">
        <f>E38/D38*100</f>
        <v>#DIV/0!</v>
      </c>
    </row>
    <row r="39" spans="1:7" s="25" customFormat="1" ht="15.75">
      <c r="A39" s="5" t="s">
        <v>30</v>
      </c>
      <c r="B39" s="7">
        <v>30000000</v>
      </c>
      <c r="C39" s="8" t="s">
        <v>10</v>
      </c>
      <c r="D39" s="18">
        <f>D40</f>
        <v>0</v>
      </c>
      <c r="E39" s="18">
        <f>E40</f>
        <v>1.9</v>
      </c>
      <c r="F39" s="18">
        <f t="shared" si="0"/>
        <v>1.9</v>
      </c>
      <c r="G39" s="19" t="s">
        <v>64</v>
      </c>
    </row>
    <row r="40" spans="1:7" s="25" customFormat="1" ht="94.5">
      <c r="A40" s="5" t="s">
        <v>31</v>
      </c>
      <c r="B40" s="7">
        <v>31010200</v>
      </c>
      <c r="C40" s="8" t="s">
        <v>76</v>
      </c>
      <c r="D40" s="18">
        <v>0</v>
      </c>
      <c r="E40" s="18">
        <v>1.9</v>
      </c>
      <c r="F40" s="18">
        <f t="shared" si="0"/>
        <v>1.9</v>
      </c>
      <c r="G40" s="19" t="s">
        <v>64</v>
      </c>
    </row>
    <row r="41" spans="1:7" s="25" customFormat="1" ht="37.5" customHeight="1">
      <c r="A41" s="67" t="s">
        <v>42</v>
      </c>
      <c r="B41" s="68"/>
      <c r="C41" s="68"/>
      <c r="D41" s="18">
        <f>D14+D26+D39</f>
        <v>63560.7</v>
      </c>
      <c r="E41" s="18">
        <f>E14+E26+E39</f>
        <v>65207.18</v>
      </c>
      <c r="F41" s="18">
        <f t="shared" si="0"/>
        <v>1646.4800000000032</v>
      </c>
      <c r="G41" s="19">
        <f aca="true" t="shared" si="1" ref="G41:G52">E41/D41*100</f>
        <v>102.59040570667095</v>
      </c>
    </row>
    <row r="42" spans="1:7" s="25" customFormat="1" ht="20.25" customHeight="1">
      <c r="A42" s="5" t="s">
        <v>33</v>
      </c>
      <c r="B42" s="7">
        <v>40000000</v>
      </c>
      <c r="C42" s="8" t="s">
        <v>11</v>
      </c>
      <c r="D42" s="18">
        <f>D46</f>
        <v>32538.726</v>
      </c>
      <c r="E42" s="18">
        <f>E46</f>
        <v>32133.128</v>
      </c>
      <c r="F42" s="18">
        <f t="shared" si="0"/>
        <v>-405.59799999999814</v>
      </c>
      <c r="G42" s="19">
        <f t="shared" si="1"/>
        <v>98.75349145507418</v>
      </c>
    </row>
    <row r="43" spans="1:7" s="25" customFormat="1" ht="15" customHeight="1">
      <c r="A43" s="5" t="s">
        <v>34</v>
      </c>
      <c r="B43" s="7">
        <v>41020000</v>
      </c>
      <c r="C43" s="8" t="s">
        <v>12</v>
      </c>
      <c r="D43" s="18">
        <f>D44+D45</f>
        <v>0</v>
      </c>
      <c r="E43" s="18">
        <f>E44+E45</f>
        <v>0</v>
      </c>
      <c r="F43" s="18">
        <f t="shared" si="0"/>
        <v>0</v>
      </c>
      <c r="G43" s="19" t="e">
        <f t="shared" si="1"/>
        <v>#DIV/0!</v>
      </c>
    </row>
    <row r="44" spans="1:7" s="25" customFormat="1" ht="0.75" customHeight="1" hidden="1">
      <c r="A44" s="5" t="s">
        <v>35</v>
      </c>
      <c r="B44" s="7">
        <v>41020601</v>
      </c>
      <c r="C44" s="8" t="s">
        <v>13</v>
      </c>
      <c r="D44" s="18"/>
      <c r="E44" s="18"/>
      <c r="F44" s="18">
        <f t="shared" si="0"/>
        <v>0</v>
      </c>
      <c r="G44" s="19" t="e">
        <f t="shared" si="1"/>
        <v>#DIV/0!</v>
      </c>
    </row>
    <row r="45" spans="1:7" s="25" customFormat="1" ht="47.25" hidden="1">
      <c r="A45" s="5" t="s">
        <v>48</v>
      </c>
      <c r="B45" s="7">
        <v>41021201</v>
      </c>
      <c r="C45" s="8" t="s">
        <v>49</v>
      </c>
      <c r="D45" s="18"/>
      <c r="E45" s="18"/>
      <c r="F45" s="18">
        <f t="shared" si="0"/>
        <v>0</v>
      </c>
      <c r="G45" s="19" t="e">
        <f t="shared" si="1"/>
        <v>#DIV/0!</v>
      </c>
    </row>
    <row r="46" spans="1:7" s="25" customFormat="1" ht="15.75">
      <c r="A46" s="5" t="s">
        <v>34</v>
      </c>
      <c r="B46" s="7">
        <v>41030000</v>
      </c>
      <c r="C46" s="8" t="s">
        <v>14</v>
      </c>
      <c r="D46" s="18">
        <f>SUM(D47:D58)</f>
        <v>32538.726</v>
      </c>
      <c r="E46" s="18">
        <f>SUM(E47:E58)</f>
        <v>32133.128</v>
      </c>
      <c r="F46" s="18">
        <f t="shared" si="0"/>
        <v>-405.59799999999814</v>
      </c>
      <c r="G46" s="19">
        <f t="shared" si="1"/>
        <v>98.75349145507418</v>
      </c>
    </row>
    <row r="47" spans="1:7" s="25" customFormat="1" ht="120" customHeight="1">
      <c r="A47" s="5" t="s">
        <v>35</v>
      </c>
      <c r="B47" s="7">
        <v>41030601</v>
      </c>
      <c r="C47" s="38" t="s">
        <v>96</v>
      </c>
      <c r="D47" s="18">
        <v>9726.3</v>
      </c>
      <c r="E47" s="18">
        <v>9342.79</v>
      </c>
      <c r="F47" s="18">
        <f t="shared" si="0"/>
        <v>-383.5099999999984</v>
      </c>
      <c r="G47" s="19">
        <f t="shared" si="1"/>
        <v>96.0569795297287</v>
      </c>
    </row>
    <row r="48" spans="1:7" s="25" customFormat="1" ht="123.75" customHeight="1">
      <c r="A48" s="5" t="s">
        <v>59</v>
      </c>
      <c r="B48" s="7">
        <v>41030801</v>
      </c>
      <c r="C48" s="39" t="s">
        <v>97</v>
      </c>
      <c r="D48" s="18">
        <v>5341.1</v>
      </c>
      <c r="E48" s="18">
        <v>5341.02</v>
      </c>
      <c r="F48" s="18">
        <f t="shared" si="0"/>
        <v>-0.07999999999992724</v>
      </c>
      <c r="G48" s="19">
        <f t="shared" si="1"/>
        <v>99.99850218119863</v>
      </c>
    </row>
    <row r="49" spans="1:7" s="25" customFormat="1" ht="0.75" customHeight="1" hidden="1">
      <c r="A49" s="5" t="s">
        <v>60</v>
      </c>
      <c r="B49" s="7">
        <v>41030901</v>
      </c>
      <c r="C49" s="40" t="s">
        <v>86</v>
      </c>
      <c r="D49" s="18"/>
      <c r="E49" s="18"/>
      <c r="F49" s="18">
        <f t="shared" si="0"/>
        <v>0</v>
      </c>
      <c r="G49" s="19" t="e">
        <f t="shared" si="1"/>
        <v>#DIV/0!</v>
      </c>
    </row>
    <row r="50" spans="1:7" s="25" customFormat="1" ht="78.75">
      <c r="A50" s="5" t="s">
        <v>60</v>
      </c>
      <c r="B50" s="7">
        <v>41031001</v>
      </c>
      <c r="C50" s="36" t="s">
        <v>86</v>
      </c>
      <c r="D50" s="18">
        <v>0.9</v>
      </c>
      <c r="E50" s="18">
        <v>0</v>
      </c>
      <c r="F50" s="18">
        <f t="shared" si="0"/>
        <v>-0.9</v>
      </c>
      <c r="G50" s="19">
        <f t="shared" si="1"/>
        <v>0</v>
      </c>
    </row>
    <row r="51" spans="1:7" s="25" customFormat="1" ht="31.5">
      <c r="A51" s="5" t="s">
        <v>61</v>
      </c>
      <c r="B51" s="7">
        <v>41033900</v>
      </c>
      <c r="C51" s="36" t="s">
        <v>77</v>
      </c>
      <c r="D51" s="18">
        <v>8971.2</v>
      </c>
      <c r="E51" s="18">
        <v>8971.2</v>
      </c>
      <c r="F51" s="18">
        <f t="shared" si="0"/>
        <v>0</v>
      </c>
      <c r="G51" s="19">
        <f t="shared" si="1"/>
        <v>100</v>
      </c>
    </row>
    <row r="52" spans="1:7" s="25" customFormat="1" ht="31.5">
      <c r="A52" s="5" t="s">
        <v>62</v>
      </c>
      <c r="B52" s="7">
        <v>41034200</v>
      </c>
      <c r="C52" s="36" t="s">
        <v>78</v>
      </c>
      <c r="D52" s="18">
        <v>8267.3</v>
      </c>
      <c r="E52" s="18">
        <v>8267.3</v>
      </c>
      <c r="F52" s="18">
        <f t="shared" si="0"/>
        <v>0</v>
      </c>
      <c r="G52" s="19">
        <f t="shared" si="1"/>
        <v>100</v>
      </c>
    </row>
    <row r="53" spans="1:7" s="25" customFormat="1" ht="63" hidden="1">
      <c r="A53" s="5" t="s">
        <v>63</v>
      </c>
      <c r="B53" s="7">
        <v>41034500</v>
      </c>
      <c r="C53" s="36" t="s">
        <v>103</v>
      </c>
      <c r="D53" s="18">
        <v>0</v>
      </c>
      <c r="E53" s="18">
        <v>0</v>
      </c>
      <c r="F53" s="18">
        <f t="shared" si="0"/>
        <v>0</v>
      </c>
      <c r="G53" s="19" t="s">
        <v>64</v>
      </c>
    </row>
    <row r="54" spans="1:7" s="25" customFormat="1" ht="15.75">
      <c r="A54" s="5" t="s">
        <v>66</v>
      </c>
      <c r="B54" s="7">
        <v>41035000</v>
      </c>
      <c r="C54" s="36" t="s">
        <v>79</v>
      </c>
      <c r="D54" s="18">
        <v>85.426</v>
      </c>
      <c r="E54" s="18">
        <v>75.438</v>
      </c>
      <c r="F54" s="18">
        <f t="shared" si="0"/>
        <v>-9.988</v>
      </c>
      <c r="G54" s="19">
        <f>E54/D54*100</f>
        <v>88.30800927118207</v>
      </c>
    </row>
    <row r="55" spans="1:7" s="25" customFormat="1" ht="78.75" customHeight="1" hidden="1">
      <c r="A55" s="5" t="s">
        <v>87</v>
      </c>
      <c r="B55" s="7">
        <v>41035100</v>
      </c>
      <c r="C55" s="36" t="s">
        <v>88</v>
      </c>
      <c r="D55" s="18">
        <v>0</v>
      </c>
      <c r="E55" s="18">
        <v>0</v>
      </c>
      <c r="F55" s="18">
        <f t="shared" si="0"/>
        <v>0</v>
      </c>
      <c r="G55" s="19" t="s">
        <v>64</v>
      </c>
    </row>
    <row r="56" spans="1:7" s="25" customFormat="1" ht="63" customHeight="1" hidden="1">
      <c r="A56" s="5" t="s">
        <v>102</v>
      </c>
      <c r="B56" s="7">
        <v>41035200</v>
      </c>
      <c r="C56" s="36" t="s">
        <v>105</v>
      </c>
      <c r="D56" s="18">
        <v>0</v>
      </c>
      <c r="E56" s="18">
        <v>0</v>
      </c>
      <c r="F56" s="18">
        <f t="shared" si="0"/>
        <v>0</v>
      </c>
      <c r="G56" s="19" t="s">
        <v>64</v>
      </c>
    </row>
    <row r="57" spans="1:7" s="25" customFormat="1" ht="142.5" customHeight="1">
      <c r="A57" s="5" t="s">
        <v>104</v>
      </c>
      <c r="B57" s="7">
        <v>41035801</v>
      </c>
      <c r="C57" s="37" t="s">
        <v>80</v>
      </c>
      <c r="D57" s="18">
        <v>146.5</v>
      </c>
      <c r="E57" s="18">
        <v>135.38</v>
      </c>
      <c r="F57" s="18">
        <f t="shared" si="0"/>
        <v>-11.120000000000005</v>
      </c>
      <c r="G57" s="19">
        <f>E57/D57*100</f>
        <v>92.40955631399316</v>
      </c>
    </row>
    <row r="58" spans="1:7" s="25" customFormat="1" ht="0.75" customHeight="1" hidden="1">
      <c r="A58" s="5" t="s">
        <v>52</v>
      </c>
      <c r="B58" s="7">
        <v>41037001</v>
      </c>
      <c r="C58" s="8" t="s">
        <v>51</v>
      </c>
      <c r="D58" s="18"/>
      <c r="E58" s="18"/>
      <c r="F58" s="18">
        <f t="shared" si="0"/>
        <v>0</v>
      </c>
      <c r="G58" s="19" t="e">
        <f>E58/D58*100</f>
        <v>#DIV/0!</v>
      </c>
    </row>
    <row r="59" spans="1:7" s="25" customFormat="1" ht="37.5" customHeight="1">
      <c r="A59" s="67" t="s">
        <v>41</v>
      </c>
      <c r="B59" s="68"/>
      <c r="C59" s="68"/>
      <c r="D59" s="18">
        <f>D41+D42</f>
        <v>96099.42599999999</v>
      </c>
      <c r="E59" s="18">
        <f>E41+E42</f>
        <v>97340.308</v>
      </c>
      <c r="F59" s="18">
        <f t="shared" si="0"/>
        <v>1240.8820000000123</v>
      </c>
      <c r="G59" s="19">
        <f>E59/D59*100</f>
        <v>101.29124808716341</v>
      </c>
    </row>
    <row r="60" spans="1:7" s="28" customFormat="1" ht="24" customHeight="1">
      <c r="A60" s="69" t="s">
        <v>38</v>
      </c>
      <c r="B60" s="70"/>
      <c r="C60" s="70"/>
      <c r="D60" s="70"/>
      <c r="E60" s="70"/>
      <c r="F60" s="70"/>
      <c r="G60" s="70"/>
    </row>
    <row r="61" spans="1:7" s="25" customFormat="1" ht="15.75">
      <c r="A61" s="5">
        <v>1</v>
      </c>
      <c r="B61" s="7">
        <v>10000000</v>
      </c>
      <c r="C61" s="8" t="s">
        <v>2</v>
      </c>
      <c r="D61" s="18">
        <f>D64+D62+D63</f>
        <v>35</v>
      </c>
      <c r="E61" s="18">
        <f>E64+E62+E63</f>
        <v>24.400000000000002</v>
      </c>
      <c r="F61" s="18">
        <f aca="true" t="shared" si="2" ref="F61:F76">E61-D61</f>
        <v>-10.599999999999998</v>
      </c>
      <c r="G61" s="19" t="s">
        <v>64</v>
      </c>
    </row>
    <row r="62" spans="1:7" s="25" customFormat="1" ht="31.5">
      <c r="A62" s="5" t="s">
        <v>19</v>
      </c>
      <c r="B62" s="7">
        <v>12020000</v>
      </c>
      <c r="C62" s="8" t="s">
        <v>126</v>
      </c>
      <c r="D62" s="18">
        <v>0</v>
      </c>
      <c r="E62" s="18">
        <v>10.3</v>
      </c>
      <c r="F62" s="18">
        <f>E62-D62</f>
        <v>10.3</v>
      </c>
      <c r="G62" s="19" t="s">
        <v>64</v>
      </c>
    </row>
    <row r="63" spans="1:7" s="25" customFormat="1" ht="85.5" customHeight="1">
      <c r="A63" s="5" t="s">
        <v>20</v>
      </c>
      <c r="B63" s="7">
        <v>18041500</v>
      </c>
      <c r="C63" s="8" t="s">
        <v>82</v>
      </c>
      <c r="D63" s="18">
        <v>0</v>
      </c>
      <c r="E63" s="18">
        <v>-4.5</v>
      </c>
      <c r="F63" s="18">
        <f>E63-D63</f>
        <v>-4.5</v>
      </c>
      <c r="G63" s="19" t="s">
        <v>64</v>
      </c>
    </row>
    <row r="64" spans="1:7" s="25" customFormat="1" ht="15.75">
      <c r="A64" s="5" t="s">
        <v>21</v>
      </c>
      <c r="B64" s="7">
        <v>19000000</v>
      </c>
      <c r="C64" s="8" t="s">
        <v>4</v>
      </c>
      <c r="D64" s="18">
        <v>35</v>
      </c>
      <c r="E64" s="18">
        <v>18.6</v>
      </c>
      <c r="F64" s="18">
        <f t="shared" si="2"/>
        <v>-16.4</v>
      </c>
      <c r="G64" s="19" t="s">
        <v>64</v>
      </c>
    </row>
    <row r="65" spans="1:7" s="25" customFormat="1" ht="94.5" hidden="1">
      <c r="A65" s="5" t="s">
        <v>39</v>
      </c>
      <c r="B65" s="7">
        <v>18041500</v>
      </c>
      <c r="C65" s="14" t="s">
        <v>82</v>
      </c>
      <c r="D65" s="18"/>
      <c r="E65" s="18"/>
      <c r="F65" s="18">
        <f t="shared" si="2"/>
        <v>0</v>
      </c>
      <c r="G65" s="19" t="s">
        <v>64</v>
      </c>
    </row>
    <row r="66" spans="1:7" s="25" customFormat="1" ht="15.75">
      <c r="A66" s="5" t="s">
        <v>24</v>
      </c>
      <c r="B66" s="7">
        <v>20000000</v>
      </c>
      <c r="C66" s="8" t="s">
        <v>5</v>
      </c>
      <c r="D66" s="18">
        <f>D67+D68</f>
        <v>3438.5</v>
      </c>
      <c r="E66" s="18">
        <f>E67+E68</f>
        <v>3603.8</v>
      </c>
      <c r="F66" s="18">
        <f t="shared" si="2"/>
        <v>165.30000000000018</v>
      </c>
      <c r="G66" s="19">
        <f>E66/D66*100</f>
        <v>104.80732877708303</v>
      </c>
    </row>
    <row r="67" spans="1:7" s="25" customFormat="1" ht="31.5">
      <c r="A67" s="5" t="s">
        <v>25</v>
      </c>
      <c r="B67" s="7">
        <v>24170000</v>
      </c>
      <c r="C67" s="8" t="s">
        <v>53</v>
      </c>
      <c r="D67" s="18">
        <v>0</v>
      </c>
      <c r="E67" s="18">
        <v>2.8</v>
      </c>
      <c r="F67" s="18">
        <f t="shared" si="2"/>
        <v>2.8</v>
      </c>
      <c r="G67" s="19" t="s">
        <v>64</v>
      </c>
    </row>
    <row r="68" spans="1:7" s="25" customFormat="1" ht="27" customHeight="1">
      <c r="A68" s="5" t="s">
        <v>26</v>
      </c>
      <c r="B68" s="7">
        <v>25000000</v>
      </c>
      <c r="C68" s="8" t="s">
        <v>9</v>
      </c>
      <c r="D68" s="18">
        <v>3438.5</v>
      </c>
      <c r="E68" s="18">
        <v>3601</v>
      </c>
      <c r="F68" s="18">
        <f t="shared" si="2"/>
        <v>162.5</v>
      </c>
      <c r="G68" s="19">
        <f>E68/D68*100</f>
        <v>104.72589792060492</v>
      </c>
    </row>
    <row r="69" spans="1:7" s="25" customFormat="1" ht="15.75">
      <c r="A69" s="5" t="s">
        <v>30</v>
      </c>
      <c r="B69" s="7">
        <v>30000000</v>
      </c>
      <c r="C69" s="8" t="s">
        <v>10</v>
      </c>
      <c r="D69" s="18">
        <f>D71+D70</f>
        <v>0</v>
      </c>
      <c r="E69" s="18">
        <f>E71+E70</f>
        <v>4.5</v>
      </c>
      <c r="F69" s="18">
        <f t="shared" si="2"/>
        <v>4.5</v>
      </c>
      <c r="G69" s="19" t="s">
        <v>64</v>
      </c>
    </row>
    <row r="70" spans="1:7" s="25" customFormat="1" ht="47.25">
      <c r="A70" s="5" t="s">
        <v>31</v>
      </c>
      <c r="B70" s="7">
        <v>31030000</v>
      </c>
      <c r="C70" s="8" t="s">
        <v>107</v>
      </c>
      <c r="D70" s="18">
        <v>0</v>
      </c>
      <c r="E70" s="18">
        <v>4.5</v>
      </c>
      <c r="F70" s="18">
        <f t="shared" si="2"/>
        <v>4.5</v>
      </c>
      <c r="G70" s="19" t="s">
        <v>64</v>
      </c>
    </row>
    <row r="71" spans="1:7" s="25" customFormat="1" ht="157.5" hidden="1">
      <c r="A71" s="5" t="s">
        <v>106</v>
      </c>
      <c r="B71" s="7">
        <v>33010100</v>
      </c>
      <c r="C71" s="8" t="s">
        <v>89</v>
      </c>
      <c r="D71" s="18">
        <v>0</v>
      </c>
      <c r="E71" s="18">
        <v>0</v>
      </c>
      <c r="F71" s="18">
        <f t="shared" si="2"/>
        <v>0</v>
      </c>
      <c r="G71" s="19" t="s">
        <v>64</v>
      </c>
    </row>
    <row r="72" spans="1:7" s="25" customFormat="1" ht="66" customHeight="1">
      <c r="A72" s="5" t="s">
        <v>90</v>
      </c>
      <c r="B72" s="7">
        <v>50110000</v>
      </c>
      <c r="C72" s="29" t="s">
        <v>83</v>
      </c>
      <c r="D72" s="18">
        <v>0</v>
      </c>
      <c r="E72" s="18">
        <v>96.7</v>
      </c>
      <c r="F72" s="18">
        <f t="shared" si="2"/>
        <v>96.7</v>
      </c>
      <c r="G72" s="19" t="s">
        <v>64</v>
      </c>
    </row>
    <row r="73" spans="1:7" s="25" customFormat="1" ht="57" customHeight="1">
      <c r="A73" s="67" t="s">
        <v>81</v>
      </c>
      <c r="B73" s="68"/>
      <c r="C73" s="68"/>
      <c r="D73" s="18">
        <f>D72+D66+D61+D69</f>
        <v>3473.5</v>
      </c>
      <c r="E73" s="18">
        <f>E72+E66+E61+E69</f>
        <v>3729.4</v>
      </c>
      <c r="F73" s="18">
        <f t="shared" si="2"/>
        <v>255.9000000000001</v>
      </c>
      <c r="G73" s="19">
        <f>E73/D73*100</f>
        <v>107.36720886713688</v>
      </c>
    </row>
    <row r="74" spans="1:7" s="25" customFormat="1" ht="68.25" customHeight="1" hidden="1">
      <c r="A74" s="5" t="s">
        <v>47</v>
      </c>
      <c r="B74" s="7">
        <v>41035101</v>
      </c>
      <c r="C74" s="30" t="s">
        <v>43</v>
      </c>
      <c r="D74" s="18">
        <v>0</v>
      </c>
      <c r="E74" s="18">
        <v>0</v>
      </c>
      <c r="F74" s="18">
        <f t="shared" si="2"/>
        <v>0</v>
      </c>
      <c r="G74" s="19" t="e">
        <f>E74/D74*100</f>
        <v>#DIV/0!</v>
      </c>
    </row>
    <row r="75" spans="1:7" s="25" customFormat="1" ht="197.25" customHeight="1" hidden="1">
      <c r="A75" s="5" t="s">
        <v>55</v>
      </c>
      <c r="B75" s="7">
        <v>41036601</v>
      </c>
      <c r="C75" s="23" t="s">
        <v>56</v>
      </c>
      <c r="D75" s="18">
        <v>0</v>
      </c>
      <c r="E75" s="18">
        <v>0</v>
      </c>
      <c r="F75" s="18">
        <f t="shared" si="2"/>
        <v>0</v>
      </c>
      <c r="G75" s="19" t="e">
        <f>E75/D75*100</f>
        <v>#DIV/0!</v>
      </c>
    </row>
    <row r="76" spans="1:7" s="25" customFormat="1" ht="36" customHeight="1">
      <c r="A76" s="67" t="s">
        <v>40</v>
      </c>
      <c r="B76" s="68"/>
      <c r="C76" s="68"/>
      <c r="D76" s="18">
        <f>D73+D59</f>
        <v>99572.92599999999</v>
      </c>
      <c r="E76" s="18">
        <f>E73+E59</f>
        <v>101069.708</v>
      </c>
      <c r="F76" s="18">
        <f t="shared" si="2"/>
        <v>1496.7820000000065</v>
      </c>
      <c r="G76" s="19">
        <f>E76/D76*100</f>
        <v>101.50320178398695</v>
      </c>
    </row>
    <row r="77" spans="1:7" s="25" customFormat="1" ht="16.5">
      <c r="A77" s="12"/>
      <c r="B77" s="9"/>
      <c r="C77" s="9"/>
      <c r="D77" s="20"/>
      <c r="E77" s="20"/>
      <c r="F77" s="20"/>
      <c r="G77" s="21"/>
    </row>
    <row r="78" spans="1:7" s="25" customFormat="1" ht="64.5" customHeight="1">
      <c r="A78" s="62" t="s">
        <v>45</v>
      </c>
      <c r="B78" s="62"/>
      <c r="C78" s="62"/>
      <c r="D78" s="15"/>
      <c r="E78" s="15"/>
      <c r="F78" s="63" t="s">
        <v>46</v>
      </c>
      <c r="G78" s="63"/>
    </row>
    <row r="79" spans="1:6" ht="12.75">
      <c r="A79" s="31"/>
      <c r="B79" s="28"/>
      <c r="C79" s="28"/>
      <c r="D79" s="32"/>
      <c r="E79" s="32"/>
      <c r="F79" s="32"/>
    </row>
    <row r="80" spans="1:6" ht="12.75">
      <c r="A80" s="13"/>
      <c r="B80" s="2"/>
      <c r="C80" s="2"/>
      <c r="F80" s="33"/>
    </row>
    <row r="81" spans="1:6" ht="12.75">
      <c r="A81" s="13"/>
      <c r="B81" s="2"/>
      <c r="C81" s="2"/>
      <c r="F81" s="33"/>
    </row>
    <row r="82" spans="1:6" ht="12.75">
      <c r="A82" s="13"/>
      <c r="B82" s="2"/>
      <c r="C82" s="2"/>
      <c r="F82" s="33"/>
    </row>
    <row r="83" spans="1:6" ht="12.75">
      <c r="A83" s="13"/>
      <c r="B83" s="2"/>
      <c r="C83" s="2"/>
      <c r="F83" s="33"/>
    </row>
    <row r="84" spans="1:6" ht="12.75">
      <c r="A84" s="13"/>
      <c r="B84" s="2"/>
      <c r="C84" s="2"/>
      <c r="F84" s="33"/>
    </row>
    <row r="85" spans="1:6" ht="12.75">
      <c r="A85" s="13"/>
      <c r="B85" s="2"/>
      <c r="C85" s="2"/>
      <c r="F85" s="33"/>
    </row>
    <row r="86" spans="1:6" ht="12.75">
      <c r="A86" s="13"/>
      <c r="B86" s="2"/>
      <c r="C86" s="2"/>
      <c r="F86" s="33"/>
    </row>
    <row r="87" spans="1:6" ht="12.75">
      <c r="A87" s="13"/>
      <c r="B87" s="2"/>
      <c r="C87" s="2"/>
      <c r="F87" s="33"/>
    </row>
    <row r="88" spans="1:6" ht="12.75">
      <c r="A88" s="13"/>
      <c r="B88" s="2"/>
      <c r="C88" s="2"/>
      <c r="F88" s="33"/>
    </row>
    <row r="89" spans="1:6" ht="12.75">
      <c r="A89" s="13"/>
      <c r="B89" s="2"/>
      <c r="C89" s="2"/>
      <c r="F89" s="33"/>
    </row>
    <row r="90" spans="1:6" ht="12.75">
      <c r="A90" s="13"/>
      <c r="B90" s="2"/>
      <c r="C90" s="2"/>
      <c r="F90" s="33"/>
    </row>
    <row r="91" spans="1:6" ht="12.75">
      <c r="A91" s="13"/>
      <c r="B91" s="2"/>
      <c r="C91" s="2"/>
      <c r="F91" s="33"/>
    </row>
    <row r="92" spans="1:6" ht="12.75">
      <c r="A92" s="13"/>
      <c r="B92" s="2"/>
      <c r="C92" s="2"/>
      <c r="F92" s="33"/>
    </row>
    <row r="93" spans="1:6" ht="12.75">
      <c r="A93" s="13"/>
      <c r="B93" s="2"/>
      <c r="C93" s="2"/>
      <c r="F93" s="33"/>
    </row>
    <row r="94" spans="1:6" ht="12.75">
      <c r="A94" s="13"/>
      <c r="B94" s="2"/>
      <c r="C94" s="2"/>
      <c r="F94" s="33"/>
    </row>
  </sheetData>
  <sheetProtection/>
  <mergeCells count="18">
    <mergeCell ref="B5:G5"/>
    <mergeCell ref="A6:G6"/>
    <mergeCell ref="A7:G7"/>
    <mergeCell ref="E9:E11"/>
    <mergeCell ref="F9:F11"/>
    <mergeCell ref="G9:G11"/>
    <mergeCell ref="A13:G13"/>
    <mergeCell ref="A9:A11"/>
    <mergeCell ref="B9:B11"/>
    <mergeCell ref="C9:C11"/>
    <mergeCell ref="D9:D11"/>
    <mergeCell ref="A76:C76"/>
    <mergeCell ref="A78:C78"/>
    <mergeCell ref="F78:G78"/>
    <mergeCell ref="A41:C41"/>
    <mergeCell ref="A59:C59"/>
    <mergeCell ref="A60:G60"/>
    <mergeCell ref="A73:C73"/>
  </mergeCells>
  <printOptions/>
  <pageMargins left="1.535433070866142" right="0.35433070866141736" top="0.3937007874015748" bottom="0.3937007874015748" header="0" footer="0"/>
  <pageSetup fitToHeight="3" fitToWidth="1" horizontalDpi="600" verticalDpi="600" orientation="portrait" paperSize="9" scale="62" r:id="rId1"/>
  <headerFooter differentFirst="1"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2"/>
  <sheetViews>
    <sheetView view="pageBreakPreview" zoomScaleSheetLayoutView="100" zoomScalePageLayoutView="0" workbookViewId="0" topLeftCell="A1">
      <selection activeCell="H71" sqref="H71"/>
    </sheetView>
  </sheetViews>
  <sheetFormatPr defaultColWidth="9.00390625" defaultRowHeight="12.75"/>
  <cols>
    <col min="1" max="1" width="7.25390625" style="34" customWidth="1"/>
    <col min="2" max="2" width="11.125" style="1" bestFit="1" customWidth="1"/>
    <col min="3" max="3" width="48.75390625" style="1" customWidth="1"/>
    <col min="4" max="5" width="19.875" style="33" customWidth="1"/>
    <col min="6" max="6" width="16.25390625" style="35" customWidth="1"/>
    <col min="7" max="7" width="15.00390625" style="22" customWidth="1"/>
    <col min="8" max="16384" width="9.125" style="1" customWidth="1"/>
  </cols>
  <sheetData>
    <row r="1" spans="1:7" s="25" customFormat="1" ht="23.25">
      <c r="A1" s="24"/>
      <c r="B1" s="10"/>
      <c r="C1" s="10"/>
      <c r="D1" s="41"/>
      <c r="E1" s="45" t="s">
        <v>139</v>
      </c>
      <c r="F1" s="16"/>
      <c r="G1" s="16"/>
    </row>
    <row r="2" spans="1:7" s="25" customFormat="1" ht="18" customHeight="1">
      <c r="A2" s="26"/>
      <c r="B2" s="10"/>
      <c r="C2" s="10"/>
      <c r="D2" s="41"/>
      <c r="E2" s="45" t="s">
        <v>138</v>
      </c>
      <c r="F2" s="16"/>
      <c r="G2" s="16"/>
    </row>
    <row r="3" spans="1:7" s="25" customFormat="1" ht="18" customHeight="1">
      <c r="A3" s="26"/>
      <c r="B3" s="10"/>
      <c r="C3" s="10"/>
      <c r="D3" s="43"/>
      <c r="E3" s="46" t="s">
        <v>140</v>
      </c>
      <c r="F3" s="16"/>
      <c r="G3" s="16"/>
    </row>
    <row r="4" spans="1:7" s="25" customFormat="1" ht="23.25">
      <c r="A4" s="11"/>
      <c r="B4" s="71"/>
      <c r="C4" s="71"/>
      <c r="D4" s="71"/>
      <c r="E4" s="71"/>
      <c r="F4" s="71"/>
      <c r="G4" s="71"/>
    </row>
    <row r="5" spans="1:7" s="25" customFormat="1" ht="18.75">
      <c r="A5" s="83" t="s">
        <v>108</v>
      </c>
      <c r="B5" s="83"/>
      <c r="C5" s="83"/>
      <c r="D5" s="83"/>
      <c r="E5" s="83"/>
      <c r="F5" s="83"/>
      <c r="G5" s="83"/>
    </row>
    <row r="6" spans="1:7" s="25" customFormat="1" ht="18.75">
      <c r="A6" s="83" t="s">
        <v>137</v>
      </c>
      <c r="B6" s="83"/>
      <c r="C6" s="83"/>
      <c r="D6" s="83"/>
      <c r="E6" s="83"/>
      <c r="F6" s="83"/>
      <c r="G6" s="83"/>
    </row>
    <row r="7" spans="1:7" s="25" customFormat="1" ht="15.75">
      <c r="A7" s="11"/>
      <c r="B7" s="3"/>
      <c r="C7" s="3"/>
      <c r="D7" s="17"/>
      <c r="E7" s="17"/>
      <c r="F7" s="17"/>
      <c r="G7" s="17" t="s">
        <v>32</v>
      </c>
    </row>
    <row r="8" spans="1:12" s="25" customFormat="1" ht="12.75">
      <c r="A8" s="72" t="s">
        <v>17</v>
      </c>
      <c r="B8" s="69" t="s">
        <v>0</v>
      </c>
      <c r="C8" s="69" t="s">
        <v>1</v>
      </c>
      <c r="D8" s="75" t="s">
        <v>117</v>
      </c>
      <c r="E8" s="76" t="s">
        <v>132</v>
      </c>
      <c r="F8" s="76" t="s">
        <v>15</v>
      </c>
      <c r="G8" s="79" t="s">
        <v>16</v>
      </c>
      <c r="H8" s="27"/>
      <c r="I8" s="27"/>
      <c r="J8" s="27"/>
      <c r="K8" s="27"/>
      <c r="L8" s="27"/>
    </row>
    <row r="9" spans="1:12" s="25" customFormat="1" ht="12.75" customHeight="1">
      <c r="A9" s="73"/>
      <c r="B9" s="69"/>
      <c r="C9" s="69"/>
      <c r="D9" s="75"/>
      <c r="E9" s="77"/>
      <c r="F9" s="77"/>
      <c r="G9" s="79"/>
      <c r="H9" s="27"/>
      <c r="I9" s="27"/>
      <c r="J9" s="27"/>
      <c r="K9" s="27"/>
      <c r="L9" s="27"/>
    </row>
    <row r="10" spans="1:12" s="25" customFormat="1" ht="57.75" customHeight="1">
      <c r="A10" s="74"/>
      <c r="B10" s="69"/>
      <c r="C10" s="69"/>
      <c r="D10" s="75"/>
      <c r="E10" s="78"/>
      <c r="F10" s="78"/>
      <c r="G10" s="79"/>
      <c r="H10" s="27"/>
      <c r="I10" s="27"/>
      <c r="J10" s="27"/>
      <c r="K10" s="27"/>
      <c r="L10" s="27"/>
    </row>
    <row r="11" spans="1:12" s="25" customFormat="1" ht="15.75">
      <c r="A11" s="5" t="s">
        <v>36</v>
      </c>
      <c r="B11" s="4">
        <v>2</v>
      </c>
      <c r="C11" s="4">
        <v>3</v>
      </c>
      <c r="D11" s="5">
        <v>4</v>
      </c>
      <c r="E11" s="5">
        <v>5</v>
      </c>
      <c r="F11" s="5">
        <v>6</v>
      </c>
      <c r="G11" s="6">
        <v>7</v>
      </c>
      <c r="H11" s="27"/>
      <c r="I11" s="27"/>
      <c r="J11" s="27"/>
      <c r="K11" s="27"/>
      <c r="L11" s="27"/>
    </row>
    <row r="12" spans="1:12" s="25" customFormat="1" ht="15.75">
      <c r="A12" s="64" t="s">
        <v>37</v>
      </c>
      <c r="B12" s="65"/>
      <c r="C12" s="65"/>
      <c r="D12" s="65"/>
      <c r="E12" s="65"/>
      <c r="F12" s="65"/>
      <c r="G12" s="66"/>
      <c r="H12" s="27"/>
      <c r="I12" s="27"/>
      <c r="J12" s="27"/>
      <c r="K12" s="27"/>
      <c r="L12" s="27"/>
    </row>
    <row r="13" spans="1:7" s="25" customFormat="1" ht="25.5" customHeight="1">
      <c r="A13" s="48">
        <v>1</v>
      </c>
      <c r="B13" s="49">
        <v>10000000</v>
      </c>
      <c r="C13" s="50" t="s">
        <v>2</v>
      </c>
      <c r="D13" s="51">
        <f>D14+D15+D18+D19+D25</f>
        <v>124469.5</v>
      </c>
      <c r="E13" s="51">
        <f>E14+E15+E18+E19+E25+E16+E17</f>
        <v>131217.1</v>
      </c>
      <c r="F13" s="51">
        <f>E13-D13</f>
        <v>6747.600000000006</v>
      </c>
      <c r="G13" s="52">
        <f>E13/D13*100</f>
        <v>105.42108709362535</v>
      </c>
    </row>
    <row r="14" spans="1:7" s="25" customFormat="1" ht="27" customHeight="1">
      <c r="A14" s="48" t="s">
        <v>18</v>
      </c>
      <c r="B14" s="49">
        <v>11010000</v>
      </c>
      <c r="C14" s="50" t="s">
        <v>65</v>
      </c>
      <c r="D14" s="51">
        <v>90095</v>
      </c>
      <c r="E14" s="51">
        <v>94140.2</v>
      </c>
      <c r="F14" s="51">
        <f aca="true" t="shared" si="0" ref="F14:F57">E14-D14</f>
        <v>4045.199999999997</v>
      </c>
      <c r="G14" s="52">
        <f aca="true" t="shared" si="1" ref="G14:G71">E14/D14*100</f>
        <v>104.4899272989622</v>
      </c>
    </row>
    <row r="15" spans="1:7" s="25" customFormat="1" ht="36" customHeight="1">
      <c r="A15" s="48" t="s">
        <v>19</v>
      </c>
      <c r="B15" s="49">
        <v>11020200</v>
      </c>
      <c r="C15" s="50" t="s">
        <v>127</v>
      </c>
      <c r="D15" s="51">
        <v>30</v>
      </c>
      <c r="E15" s="51">
        <v>-25.4</v>
      </c>
      <c r="F15" s="51">
        <f t="shared" si="0"/>
        <v>-55.4</v>
      </c>
      <c r="G15" s="52" t="s">
        <v>64</v>
      </c>
    </row>
    <row r="16" spans="1:7" s="25" customFormat="1" ht="36" customHeight="1">
      <c r="A16" s="48" t="s">
        <v>20</v>
      </c>
      <c r="B16" s="49">
        <v>14021900</v>
      </c>
      <c r="C16" s="50" t="s">
        <v>124</v>
      </c>
      <c r="D16" s="51">
        <v>0</v>
      </c>
      <c r="E16" s="51">
        <v>371.5</v>
      </c>
      <c r="F16" s="51">
        <f t="shared" si="0"/>
        <v>371.5</v>
      </c>
      <c r="G16" s="52" t="s">
        <v>64</v>
      </c>
    </row>
    <row r="17" spans="1:7" s="25" customFormat="1" ht="44.25" customHeight="1">
      <c r="A17" s="48" t="s">
        <v>21</v>
      </c>
      <c r="B17" s="49">
        <v>14031900</v>
      </c>
      <c r="C17" s="50" t="s">
        <v>125</v>
      </c>
      <c r="D17" s="51">
        <v>0</v>
      </c>
      <c r="E17" s="51">
        <v>1406.5</v>
      </c>
      <c r="F17" s="51">
        <f t="shared" si="0"/>
        <v>1406.5</v>
      </c>
      <c r="G17" s="52" t="s">
        <v>64</v>
      </c>
    </row>
    <row r="18" spans="1:7" s="25" customFormat="1" ht="47.25">
      <c r="A18" s="48" t="s">
        <v>22</v>
      </c>
      <c r="B18" s="49">
        <v>14040000</v>
      </c>
      <c r="C18" s="50" t="s">
        <v>71</v>
      </c>
      <c r="D18" s="51">
        <v>2700</v>
      </c>
      <c r="E18" s="51">
        <v>2371</v>
      </c>
      <c r="F18" s="51">
        <f t="shared" si="0"/>
        <v>-329</v>
      </c>
      <c r="G18" s="52">
        <f t="shared" si="1"/>
        <v>87.81481481481481</v>
      </c>
    </row>
    <row r="19" spans="1:7" s="25" customFormat="1" ht="23.25" customHeight="1">
      <c r="A19" s="48" t="s">
        <v>119</v>
      </c>
      <c r="B19" s="49">
        <v>18000000</v>
      </c>
      <c r="C19" s="50" t="s">
        <v>72</v>
      </c>
      <c r="D19" s="51">
        <f>D20+D22+D23+D24</f>
        <v>31644.5</v>
      </c>
      <c r="E19" s="51">
        <f>E20+E22+E23+E24</f>
        <v>32953.299999999996</v>
      </c>
      <c r="F19" s="51">
        <f t="shared" si="0"/>
        <v>1308.7999999999956</v>
      </c>
      <c r="G19" s="52">
        <f t="shared" si="1"/>
        <v>104.13594779503545</v>
      </c>
    </row>
    <row r="20" spans="1:7" s="25" customFormat="1" ht="15.75">
      <c r="A20" s="48" t="s">
        <v>120</v>
      </c>
      <c r="B20" s="49">
        <v>18010000</v>
      </c>
      <c r="C20" s="50" t="s">
        <v>141</v>
      </c>
      <c r="D20" s="51">
        <v>26503.5</v>
      </c>
      <c r="E20" s="51">
        <f>26.3+27651.1+27.6</f>
        <v>27704.999999999996</v>
      </c>
      <c r="F20" s="51">
        <f>E20-D20</f>
        <v>1201.4999999999964</v>
      </c>
      <c r="G20" s="52">
        <f t="shared" si="1"/>
        <v>104.53336351802591</v>
      </c>
    </row>
    <row r="21" spans="1:7" s="47" customFormat="1" ht="18.75" customHeight="1">
      <c r="A21" s="53"/>
      <c r="B21" s="54"/>
      <c r="C21" s="55" t="s">
        <v>142</v>
      </c>
      <c r="D21" s="56">
        <v>26503.5</v>
      </c>
      <c r="E21" s="56">
        <v>27651.1</v>
      </c>
      <c r="F21" s="56">
        <f>E21-D21</f>
        <v>1147.5999999999985</v>
      </c>
      <c r="G21" s="57">
        <f>E21/D21*100</f>
        <v>104.3299941517158</v>
      </c>
    </row>
    <row r="22" spans="1:7" s="25" customFormat="1" ht="15.75">
      <c r="A22" s="48" t="s">
        <v>121</v>
      </c>
      <c r="B22" s="49">
        <v>18030000</v>
      </c>
      <c r="C22" s="50" t="s">
        <v>44</v>
      </c>
      <c r="D22" s="51">
        <v>0</v>
      </c>
      <c r="E22" s="51">
        <v>4.6</v>
      </c>
      <c r="F22" s="51">
        <f t="shared" si="0"/>
        <v>4.6</v>
      </c>
      <c r="G22" s="52" t="s">
        <v>64</v>
      </c>
    </row>
    <row r="23" spans="1:7" s="25" customFormat="1" ht="47.25">
      <c r="A23" s="48" t="s">
        <v>122</v>
      </c>
      <c r="B23" s="49">
        <v>18040000</v>
      </c>
      <c r="C23" s="50" t="s">
        <v>74</v>
      </c>
      <c r="D23" s="51">
        <v>0</v>
      </c>
      <c r="E23" s="51">
        <v>-1.4</v>
      </c>
      <c r="F23" s="51">
        <f t="shared" si="0"/>
        <v>-1.4</v>
      </c>
      <c r="G23" s="52" t="s">
        <v>64</v>
      </c>
    </row>
    <row r="24" spans="1:7" s="25" customFormat="1" ht="15.75">
      <c r="A24" s="48" t="s">
        <v>123</v>
      </c>
      <c r="B24" s="49">
        <v>18050000</v>
      </c>
      <c r="C24" s="50" t="s">
        <v>3</v>
      </c>
      <c r="D24" s="51">
        <v>5141</v>
      </c>
      <c r="E24" s="51">
        <v>5245.1</v>
      </c>
      <c r="F24" s="51">
        <f t="shared" si="0"/>
        <v>104.10000000000036</v>
      </c>
      <c r="G24" s="52">
        <f t="shared" si="1"/>
        <v>102.02489787978992</v>
      </c>
    </row>
    <row r="25" spans="1:7" s="25" customFormat="1" ht="15.75" hidden="1">
      <c r="A25" s="48" t="s">
        <v>22</v>
      </c>
      <c r="B25" s="49">
        <v>19010000</v>
      </c>
      <c r="C25" s="50" t="s">
        <v>4</v>
      </c>
      <c r="D25" s="51">
        <v>0</v>
      </c>
      <c r="E25" s="51">
        <v>0</v>
      </c>
      <c r="F25" s="51">
        <f t="shared" si="0"/>
        <v>0</v>
      </c>
      <c r="G25" s="52" t="e">
        <f t="shared" si="1"/>
        <v>#DIV/0!</v>
      </c>
    </row>
    <row r="26" spans="1:7" s="25" customFormat="1" ht="21.75" customHeight="1">
      <c r="A26" s="48" t="s">
        <v>24</v>
      </c>
      <c r="B26" s="49">
        <v>20000000</v>
      </c>
      <c r="C26" s="50" t="s">
        <v>5</v>
      </c>
      <c r="D26" s="51">
        <f>D28+D29+D30+D31+D32+D33+D34</f>
        <v>480</v>
      </c>
      <c r="E26" s="51">
        <f>E28+E29+E30+E31+E32+E33+E34+E27</f>
        <v>1365.5</v>
      </c>
      <c r="F26" s="51">
        <f t="shared" si="0"/>
        <v>885.5</v>
      </c>
      <c r="G26" s="52" t="s">
        <v>129</v>
      </c>
    </row>
    <row r="27" spans="1:7" s="25" customFormat="1" ht="30.75" customHeight="1">
      <c r="A27" s="48" t="s">
        <v>25</v>
      </c>
      <c r="B27" s="49">
        <v>21050000</v>
      </c>
      <c r="C27" s="50" t="s">
        <v>133</v>
      </c>
      <c r="D27" s="51">
        <v>0</v>
      </c>
      <c r="E27" s="51">
        <v>368.2</v>
      </c>
      <c r="F27" s="51">
        <f t="shared" si="0"/>
        <v>368.2</v>
      </c>
      <c r="G27" s="52" t="s">
        <v>64</v>
      </c>
    </row>
    <row r="28" spans="1:7" s="25" customFormat="1" ht="23.25" customHeight="1">
      <c r="A28" s="48" t="s">
        <v>26</v>
      </c>
      <c r="B28" s="49">
        <v>21080500</v>
      </c>
      <c r="C28" s="50" t="s">
        <v>23</v>
      </c>
      <c r="D28" s="51">
        <v>0</v>
      </c>
      <c r="E28" s="51">
        <v>4.47</v>
      </c>
      <c r="F28" s="51">
        <f t="shared" si="0"/>
        <v>4.47</v>
      </c>
      <c r="G28" s="52" t="s">
        <v>64</v>
      </c>
    </row>
    <row r="29" spans="1:7" s="25" customFormat="1" ht="25.5" customHeight="1">
      <c r="A29" s="48" t="s">
        <v>27</v>
      </c>
      <c r="B29" s="49">
        <v>21081100</v>
      </c>
      <c r="C29" s="50" t="s">
        <v>6</v>
      </c>
      <c r="D29" s="51">
        <v>2</v>
      </c>
      <c r="E29" s="51">
        <v>9.9</v>
      </c>
      <c r="F29" s="51">
        <f t="shared" si="0"/>
        <v>7.9</v>
      </c>
      <c r="G29" s="52" t="s">
        <v>128</v>
      </c>
    </row>
    <row r="30" spans="1:7" s="25" customFormat="1" ht="63">
      <c r="A30" s="48" t="s">
        <v>28</v>
      </c>
      <c r="B30" s="49">
        <v>21081500</v>
      </c>
      <c r="C30" s="50" t="s">
        <v>84</v>
      </c>
      <c r="D30" s="51">
        <v>0</v>
      </c>
      <c r="E30" s="51">
        <v>4.2</v>
      </c>
      <c r="F30" s="51">
        <f t="shared" si="0"/>
        <v>4.2</v>
      </c>
      <c r="G30" s="52" t="s">
        <v>64</v>
      </c>
    </row>
    <row r="31" spans="1:7" s="25" customFormat="1" ht="25.5" customHeight="1">
      <c r="A31" s="48" t="s">
        <v>29</v>
      </c>
      <c r="B31" s="49">
        <v>22010000</v>
      </c>
      <c r="C31" s="50" t="s">
        <v>92</v>
      </c>
      <c r="D31" s="51">
        <v>201.2</v>
      </c>
      <c r="E31" s="51">
        <v>413.2</v>
      </c>
      <c r="F31" s="51">
        <f t="shared" si="0"/>
        <v>212</v>
      </c>
      <c r="G31" s="52" t="s">
        <v>130</v>
      </c>
    </row>
    <row r="32" spans="1:7" s="25" customFormat="1" ht="61.5" customHeight="1">
      <c r="A32" s="48" t="s">
        <v>69</v>
      </c>
      <c r="B32" s="49">
        <v>22080400</v>
      </c>
      <c r="C32" s="50" t="s">
        <v>7</v>
      </c>
      <c r="D32" s="51">
        <v>250</v>
      </c>
      <c r="E32" s="51">
        <v>255.7</v>
      </c>
      <c r="F32" s="51">
        <f t="shared" si="0"/>
        <v>5.699999999999989</v>
      </c>
      <c r="G32" s="52">
        <f t="shared" si="1"/>
        <v>102.27999999999999</v>
      </c>
    </row>
    <row r="33" spans="1:7" s="25" customFormat="1" ht="15.75">
      <c r="A33" s="48" t="s">
        <v>85</v>
      </c>
      <c r="B33" s="49">
        <v>22090000</v>
      </c>
      <c r="C33" s="50" t="s">
        <v>8</v>
      </c>
      <c r="D33" s="51">
        <v>26.8</v>
      </c>
      <c r="E33" s="51">
        <v>32.2</v>
      </c>
      <c r="F33" s="51">
        <f t="shared" si="0"/>
        <v>5.400000000000002</v>
      </c>
      <c r="G33" s="52">
        <f t="shared" si="1"/>
        <v>120.1492537313433</v>
      </c>
    </row>
    <row r="34" spans="1:7" s="25" customFormat="1" ht="15.75">
      <c r="A34" s="48" t="s">
        <v>50</v>
      </c>
      <c r="B34" s="49">
        <v>24060300</v>
      </c>
      <c r="C34" s="50" t="s">
        <v>23</v>
      </c>
      <c r="D34" s="51">
        <v>0</v>
      </c>
      <c r="E34" s="51">
        <v>277.63</v>
      </c>
      <c r="F34" s="51">
        <f t="shared" si="0"/>
        <v>277.63</v>
      </c>
      <c r="G34" s="52" t="s">
        <v>64</v>
      </c>
    </row>
    <row r="35" spans="1:7" s="25" customFormat="1" ht="15.75" hidden="1">
      <c r="A35" s="48" t="s">
        <v>50</v>
      </c>
      <c r="B35" s="49">
        <v>24060600</v>
      </c>
      <c r="C35" s="50" t="s">
        <v>23</v>
      </c>
      <c r="D35" s="51">
        <v>0</v>
      </c>
      <c r="E35" s="51">
        <v>0</v>
      </c>
      <c r="F35" s="51">
        <f t="shared" si="0"/>
        <v>0</v>
      </c>
      <c r="G35" s="52" t="e">
        <f t="shared" si="1"/>
        <v>#DIV/0!</v>
      </c>
    </row>
    <row r="36" spans="1:7" s="25" customFormat="1" ht="15.75">
      <c r="A36" s="48" t="s">
        <v>30</v>
      </c>
      <c r="B36" s="49">
        <v>30000000</v>
      </c>
      <c r="C36" s="50" t="s">
        <v>10</v>
      </c>
      <c r="D36" s="51">
        <f>D37</f>
        <v>0</v>
      </c>
      <c r="E36" s="51">
        <f>E37</f>
        <v>4.4</v>
      </c>
      <c r="F36" s="51">
        <f t="shared" si="0"/>
        <v>4.4</v>
      </c>
      <c r="G36" s="52" t="s">
        <v>64</v>
      </c>
    </row>
    <row r="37" spans="1:7" s="25" customFormat="1" ht="79.5" customHeight="1">
      <c r="A37" s="48" t="s">
        <v>31</v>
      </c>
      <c r="B37" s="49">
        <v>31010200</v>
      </c>
      <c r="C37" s="50" t="s">
        <v>76</v>
      </c>
      <c r="D37" s="51">
        <v>0</v>
      </c>
      <c r="E37" s="51">
        <v>4.4</v>
      </c>
      <c r="F37" s="51">
        <f t="shared" si="0"/>
        <v>4.4</v>
      </c>
      <c r="G37" s="52" t="s">
        <v>64</v>
      </c>
    </row>
    <row r="38" spans="1:7" s="25" customFormat="1" ht="37.5" customHeight="1">
      <c r="A38" s="68" t="s">
        <v>42</v>
      </c>
      <c r="B38" s="68"/>
      <c r="C38" s="68"/>
      <c r="D38" s="51">
        <f>D13+D26+D36</f>
        <v>124949.5</v>
      </c>
      <c r="E38" s="51">
        <f>E13+E26+E36</f>
        <v>132587</v>
      </c>
      <c r="F38" s="51">
        <f t="shared" si="0"/>
        <v>7637.5</v>
      </c>
      <c r="G38" s="52">
        <f t="shared" si="1"/>
        <v>106.1124694376528</v>
      </c>
    </row>
    <row r="39" spans="1:7" s="25" customFormat="1" ht="20.25" customHeight="1">
      <c r="A39" s="48" t="s">
        <v>33</v>
      </c>
      <c r="B39" s="49">
        <v>40000000</v>
      </c>
      <c r="C39" s="50" t="s">
        <v>11</v>
      </c>
      <c r="D39" s="51">
        <f>D43</f>
        <v>93233.54999999999</v>
      </c>
      <c r="E39" s="51">
        <f>E43</f>
        <v>69732.28</v>
      </c>
      <c r="F39" s="51">
        <f t="shared" si="0"/>
        <v>-23501.26999999999</v>
      </c>
      <c r="G39" s="52">
        <f t="shared" si="1"/>
        <v>74.79311900061727</v>
      </c>
    </row>
    <row r="40" spans="1:7" s="25" customFormat="1" ht="15" customHeight="1" hidden="1">
      <c r="A40" s="48" t="s">
        <v>34</v>
      </c>
      <c r="B40" s="49">
        <v>41020000</v>
      </c>
      <c r="C40" s="50" t="s">
        <v>12</v>
      </c>
      <c r="D40" s="51">
        <f>D41+D42</f>
        <v>0</v>
      </c>
      <c r="E40" s="51">
        <f>E41+E42</f>
        <v>0</v>
      </c>
      <c r="F40" s="51">
        <f t="shared" si="0"/>
        <v>0</v>
      </c>
      <c r="G40" s="52" t="e">
        <f t="shared" si="1"/>
        <v>#DIV/0!</v>
      </c>
    </row>
    <row r="41" spans="1:7" s="25" customFormat="1" ht="0.75" customHeight="1" hidden="1">
      <c r="A41" s="48" t="s">
        <v>35</v>
      </c>
      <c r="B41" s="49">
        <v>41020601</v>
      </c>
      <c r="C41" s="50" t="s">
        <v>13</v>
      </c>
      <c r="D41" s="51"/>
      <c r="E41" s="51"/>
      <c r="F41" s="51">
        <f t="shared" si="0"/>
        <v>0</v>
      </c>
      <c r="G41" s="52" t="e">
        <f t="shared" si="1"/>
        <v>#DIV/0!</v>
      </c>
    </row>
    <row r="42" spans="1:7" s="25" customFormat="1" ht="47.25" hidden="1">
      <c r="A42" s="48" t="s">
        <v>48</v>
      </c>
      <c r="B42" s="49">
        <v>41021201</v>
      </c>
      <c r="C42" s="50" t="s">
        <v>49</v>
      </c>
      <c r="D42" s="51"/>
      <c r="E42" s="51"/>
      <c r="F42" s="51">
        <f t="shared" si="0"/>
        <v>0</v>
      </c>
      <c r="G42" s="52" t="e">
        <f t="shared" si="1"/>
        <v>#DIV/0!</v>
      </c>
    </row>
    <row r="43" spans="1:7" s="25" customFormat="1" ht="15.75">
      <c r="A43" s="48" t="s">
        <v>34</v>
      </c>
      <c r="B43" s="49">
        <v>41030000</v>
      </c>
      <c r="C43" s="50" t="s">
        <v>14</v>
      </c>
      <c r="D43" s="51">
        <f>SUM(D44:D56)</f>
        <v>93233.54999999999</v>
      </c>
      <c r="E43" s="51">
        <f>SUM(E44:E56)</f>
        <v>69732.28</v>
      </c>
      <c r="F43" s="51">
        <f t="shared" si="0"/>
        <v>-23501.26999999999</v>
      </c>
      <c r="G43" s="52">
        <f t="shared" si="1"/>
        <v>74.79311900061727</v>
      </c>
    </row>
    <row r="44" spans="1:7" s="25" customFormat="1" ht="97.5" customHeight="1">
      <c r="A44" s="48" t="s">
        <v>35</v>
      </c>
      <c r="B44" s="49">
        <v>41030601</v>
      </c>
      <c r="C44" s="38" t="s">
        <v>96</v>
      </c>
      <c r="D44" s="51">
        <v>19465.6</v>
      </c>
      <c r="E44" s="51">
        <v>19104.46</v>
      </c>
      <c r="F44" s="51">
        <f t="shared" si="0"/>
        <v>-361.1399999999994</v>
      </c>
      <c r="G44" s="52">
        <f t="shared" si="1"/>
        <v>98.1447271083347</v>
      </c>
    </row>
    <row r="45" spans="1:7" s="25" customFormat="1" ht="116.25" customHeight="1">
      <c r="A45" s="48" t="s">
        <v>59</v>
      </c>
      <c r="B45" s="49">
        <v>41030801</v>
      </c>
      <c r="C45" s="60" t="s">
        <v>97</v>
      </c>
      <c r="D45" s="51">
        <v>8509.88</v>
      </c>
      <c r="E45" s="51">
        <v>8076.78</v>
      </c>
      <c r="F45" s="51">
        <f t="shared" si="0"/>
        <v>-433.09999999999945</v>
      </c>
      <c r="G45" s="52">
        <f t="shared" si="1"/>
        <v>94.9106215363789</v>
      </c>
    </row>
    <row r="46" spans="1:7" s="25" customFormat="1" ht="0.75" customHeight="1" hidden="1">
      <c r="A46" s="48" t="s">
        <v>60</v>
      </c>
      <c r="B46" s="49">
        <v>41030901</v>
      </c>
      <c r="C46" s="40" t="s">
        <v>86</v>
      </c>
      <c r="D46" s="51"/>
      <c r="E46" s="51"/>
      <c r="F46" s="51">
        <f t="shared" si="0"/>
        <v>0</v>
      </c>
      <c r="G46" s="52" t="e">
        <f t="shared" si="1"/>
        <v>#DIV/0!</v>
      </c>
    </row>
    <row r="47" spans="1:7" s="25" customFormat="1" ht="78.75">
      <c r="A47" s="48" t="s">
        <v>60</v>
      </c>
      <c r="B47" s="49">
        <v>41031001</v>
      </c>
      <c r="C47" s="40" t="s">
        <v>86</v>
      </c>
      <c r="D47" s="51">
        <v>1.1</v>
      </c>
      <c r="E47" s="51">
        <v>1.1</v>
      </c>
      <c r="F47" s="51">
        <f t="shared" si="0"/>
        <v>0</v>
      </c>
      <c r="G47" s="52">
        <f t="shared" si="1"/>
        <v>100</v>
      </c>
    </row>
    <row r="48" spans="1:7" s="25" customFormat="1" ht="54" customHeight="1">
      <c r="A48" s="48" t="s">
        <v>61</v>
      </c>
      <c r="B48" s="49">
        <v>41033601</v>
      </c>
      <c r="C48" s="14" t="s">
        <v>136</v>
      </c>
      <c r="D48" s="51">
        <v>151.5</v>
      </c>
      <c r="E48" s="51">
        <v>151.5</v>
      </c>
      <c r="F48" s="51">
        <f t="shared" si="0"/>
        <v>0</v>
      </c>
      <c r="G48" s="52">
        <f t="shared" si="1"/>
        <v>100</v>
      </c>
    </row>
    <row r="49" spans="1:7" s="25" customFormat="1" ht="31.5">
      <c r="A49" s="48" t="s">
        <v>62</v>
      </c>
      <c r="B49" s="49">
        <v>41033900</v>
      </c>
      <c r="C49" s="40" t="s">
        <v>77</v>
      </c>
      <c r="D49" s="51">
        <v>23928.6</v>
      </c>
      <c r="E49" s="51">
        <v>23928.6</v>
      </c>
      <c r="F49" s="51">
        <f t="shared" si="0"/>
        <v>0</v>
      </c>
      <c r="G49" s="52">
        <f t="shared" si="1"/>
        <v>100</v>
      </c>
    </row>
    <row r="50" spans="1:7" s="25" customFormat="1" ht="31.5">
      <c r="A50" s="48" t="s">
        <v>63</v>
      </c>
      <c r="B50" s="49">
        <v>41034200</v>
      </c>
      <c r="C50" s="40" t="s">
        <v>78</v>
      </c>
      <c r="D50" s="51">
        <v>16538.6</v>
      </c>
      <c r="E50" s="51">
        <v>16538.6</v>
      </c>
      <c r="F50" s="51">
        <f t="shared" si="0"/>
        <v>0</v>
      </c>
      <c r="G50" s="52">
        <f t="shared" si="1"/>
        <v>100</v>
      </c>
    </row>
    <row r="51" spans="1:7" s="25" customFormat="1" ht="63" hidden="1">
      <c r="A51" s="48" t="s">
        <v>63</v>
      </c>
      <c r="B51" s="49">
        <v>41034500</v>
      </c>
      <c r="C51" s="40" t="s">
        <v>103</v>
      </c>
      <c r="D51" s="51">
        <v>0</v>
      </c>
      <c r="E51" s="51">
        <v>0</v>
      </c>
      <c r="F51" s="51">
        <f t="shared" si="0"/>
        <v>0</v>
      </c>
      <c r="G51" s="52" t="s">
        <v>64</v>
      </c>
    </row>
    <row r="52" spans="1:7" s="25" customFormat="1" ht="15.75">
      <c r="A52" s="48" t="s">
        <v>66</v>
      </c>
      <c r="B52" s="49">
        <v>41035000</v>
      </c>
      <c r="C52" s="40" t="s">
        <v>79</v>
      </c>
      <c r="D52" s="51">
        <v>248.28</v>
      </c>
      <c r="E52" s="51">
        <v>234.89</v>
      </c>
      <c r="F52" s="51">
        <f t="shared" si="0"/>
        <v>-13.390000000000015</v>
      </c>
      <c r="G52" s="52">
        <f t="shared" si="1"/>
        <v>94.60689544063155</v>
      </c>
    </row>
    <row r="53" spans="1:7" s="25" customFormat="1" ht="65.25" customHeight="1">
      <c r="A53" s="48" t="s">
        <v>87</v>
      </c>
      <c r="B53" s="49">
        <v>41035100</v>
      </c>
      <c r="C53" s="14" t="s">
        <v>88</v>
      </c>
      <c r="D53" s="51">
        <v>1395.7</v>
      </c>
      <c r="E53" s="51">
        <v>1395.7</v>
      </c>
      <c r="F53" s="51">
        <f t="shared" si="0"/>
        <v>0</v>
      </c>
      <c r="G53" s="52">
        <f t="shared" si="1"/>
        <v>100</v>
      </c>
    </row>
    <row r="54" spans="1:7" s="25" customFormat="1" ht="47.25">
      <c r="A54" s="48" t="s">
        <v>102</v>
      </c>
      <c r="B54" s="49">
        <v>41035400</v>
      </c>
      <c r="C54" s="40" t="s">
        <v>135</v>
      </c>
      <c r="D54" s="51">
        <v>33.9</v>
      </c>
      <c r="E54" s="51">
        <v>33.85</v>
      </c>
      <c r="F54" s="51">
        <f t="shared" si="0"/>
        <v>-0.04999999999999716</v>
      </c>
      <c r="G54" s="52">
        <f t="shared" si="1"/>
        <v>99.85250737463127</v>
      </c>
    </row>
    <row r="55" spans="1:7" s="25" customFormat="1" ht="129" customHeight="1">
      <c r="A55" s="48" t="s">
        <v>104</v>
      </c>
      <c r="B55" s="49">
        <v>41035801</v>
      </c>
      <c r="C55" s="58" t="s">
        <v>80</v>
      </c>
      <c r="D55" s="51">
        <v>306.7</v>
      </c>
      <c r="E55" s="51">
        <v>266.8</v>
      </c>
      <c r="F55" s="51">
        <f t="shared" si="0"/>
        <v>-39.89999999999998</v>
      </c>
      <c r="G55" s="52">
        <f t="shared" si="1"/>
        <v>86.99054450603197</v>
      </c>
    </row>
    <row r="56" spans="1:7" s="25" customFormat="1" ht="240" customHeight="1">
      <c r="A56" s="48" t="s">
        <v>114</v>
      </c>
      <c r="B56" s="49">
        <v>41036600</v>
      </c>
      <c r="C56" s="50" t="s">
        <v>134</v>
      </c>
      <c r="D56" s="51">
        <v>22653.69</v>
      </c>
      <c r="E56" s="51">
        <v>0</v>
      </c>
      <c r="F56" s="51">
        <f t="shared" si="0"/>
        <v>-22653.69</v>
      </c>
      <c r="G56" s="52" t="s">
        <v>64</v>
      </c>
    </row>
    <row r="57" spans="1:7" s="25" customFormat="1" ht="37.5" customHeight="1">
      <c r="A57" s="68" t="s">
        <v>41</v>
      </c>
      <c r="B57" s="68"/>
      <c r="C57" s="68"/>
      <c r="D57" s="51">
        <f>D38+D39</f>
        <v>218183.05</v>
      </c>
      <c r="E57" s="51">
        <f>E38+E39</f>
        <v>202319.28</v>
      </c>
      <c r="F57" s="51">
        <f t="shared" si="0"/>
        <v>-15863.76999999999</v>
      </c>
      <c r="G57" s="52">
        <f t="shared" si="1"/>
        <v>92.72914646669392</v>
      </c>
    </row>
    <row r="58" spans="1:7" s="28" customFormat="1" ht="24" customHeight="1">
      <c r="A58" s="82" t="s">
        <v>38</v>
      </c>
      <c r="B58" s="70"/>
      <c r="C58" s="70"/>
      <c r="D58" s="70"/>
      <c r="E58" s="70"/>
      <c r="F58" s="70"/>
      <c r="G58" s="70"/>
    </row>
    <row r="59" spans="1:7" s="25" customFormat="1" ht="15.75">
      <c r="A59" s="48">
        <v>1</v>
      </c>
      <c r="B59" s="49">
        <v>10000000</v>
      </c>
      <c r="C59" s="50" t="s">
        <v>2</v>
      </c>
      <c r="D59" s="51">
        <f>D62+D60+D61</f>
        <v>70</v>
      </c>
      <c r="E59" s="51">
        <f>E62+E60+E61</f>
        <v>100.11</v>
      </c>
      <c r="F59" s="51">
        <f aca="true" t="shared" si="2" ref="F59:F74">E59-D59</f>
        <v>30.11</v>
      </c>
      <c r="G59" s="52" t="s">
        <v>64</v>
      </c>
    </row>
    <row r="60" spans="1:7" s="25" customFormat="1" ht="31.5">
      <c r="A60" s="48" t="s">
        <v>19</v>
      </c>
      <c r="B60" s="49">
        <v>12020000</v>
      </c>
      <c r="C60" s="50" t="s">
        <v>126</v>
      </c>
      <c r="D60" s="51">
        <v>0</v>
      </c>
      <c r="E60" s="51">
        <v>60.28</v>
      </c>
      <c r="F60" s="51">
        <f>E60-D60</f>
        <v>60.28</v>
      </c>
      <c r="G60" s="52" t="s">
        <v>64</v>
      </c>
    </row>
    <row r="61" spans="1:7" s="25" customFormat="1" ht="85.5" customHeight="1">
      <c r="A61" s="48" t="s">
        <v>20</v>
      </c>
      <c r="B61" s="49">
        <v>18041500</v>
      </c>
      <c r="C61" s="50" t="s">
        <v>82</v>
      </c>
      <c r="D61" s="51">
        <v>0</v>
      </c>
      <c r="E61" s="51">
        <v>-5.62</v>
      </c>
      <c r="F61" s="51">
        <f>E61-D61</f>
        <v>-5.62</v>
      </c>
      <c r="G61" s="52" t="s">
        <v>64</v>
      </c>
    </row>
    <row r="62" spans="1:7" s="25" customFormat="1" ht="15.75">
      <c r="A62" s="48" t="s">
        <v>21</v>
      </c>
      <c r="B62" s="49">
        <v>19000000</v>
      </c>
      <c r="C62" s="50" t="s">
        <v>4</v>
      </c>
      <c r="D62" s="51">
        <v>70</v>
      </c>
      <c r="E62" s="51">
        <v>45.45</v>
      </c>
      <c r="F62" s="51">
        <f t="shared" si="2"/>
        <v>-24.549999999999997</v>
      </c>
      <c r="G62" s="52" t="s">
        <v>64</v>
      </c>
    </row>
    <row r="63" spans="1:7" s="25" customFormat="1" ht="78.75" hidden="1">
      <c r="A63" s="48" t="s">
        <v>39</v>
      </c>
      <c r="B63" s="49">
        <v>18041500</v>
      </c>
      <c r="C63" s="14" t="s">
        <v>82</v>
      </c>
      <c r="D63" s="51"/>
      <c r="E63" s="51"/>
      <c r="F63" s="51">
        <f t="shared" si="2"/>
        <v>0</v>
      </c>
      <c r="G63" s="52" t="s">
        <v>64</v>
      </c>
    </row>
    <row r="64" spans="1:7" s="25" customFormat="1" ht="15.75">
      <c r="A64" s="48" t="s">
        <v>24</v>
      </c>
      <c r="B64" s="49">
        <v>20000000</v>
      </c>
      <c r="C64" s="50" t="s">
        <v>5</v>
      </c>
      <c r="D64" s="51">
        <f>D65+D66</f>
        <v>7091.6</v>
      </c>
      <c r="E64" s="51">
        <f>E65+E66</f>
        <v>6979.62</v>
      </c>
      <c r="F64" s="51">
        <f t="shared" si="2"/>
        <v>-111.98000000000047</v>
      </c>
      <c r="G64" s="52">
        <f t="shared" si="1"/>
        <v>98.42094872807264</v>
      </c>
    </row>
    <row r="65" spans="1:7" s="25" customFormat="1" ht="31.5">
      <c r="A65" s="48" t="s">
        <v>25</v>
      </c>
      <c r="B65" s="49">
        <v>24170000</v>
      </c>
      <c r="C65" s="50" t="s">
        <v>53</v>
      </c>
      <c r="D65" s="51">
        <v>0</v>
      </c>
      <c r="E65" s="51">
        <v>6.66</v>
      </c>
      <c r="F65" s="51">
        <f t="shared" si="2"/>
        <v>6.66</v>
      </c>
      <c r="G65" s="52" t="s">
        <v>64</v>
      </c>
    </row>
    <row r="66" spans="1:7" s="25" customFormat="1" ht="24.75" customHeight="1">
      <c r="A66" s="48" t="s">
        <v>26</v>
      </c>
      <c r="B66" s="49">
        <v>25000000</v>
      </c>
      <c r="C66" s="50" t="s">
        <v>9</v>
      </c>
      <c r="D66" s="51">
        <v>7091.6</v>
      </c>
      <c r="E66" s="51">
        <v>6972.96</v>
      </c>
      <c r="F66" s="51">
        <f t="shared" si="2"/>
        <v>-118.64000000000033</v>
      </c>
      <c r="G66" s="52">
        <f t="shared" si="1"/>
        <v>98.32703480173727</v>
      </c>
    </row>
    <row r="67" spans="1:7" s="25" customFormat="1" ht="15.75">
      <c r="A67" s="48" t="s">
        <v>30</v>
      </c>
      <c r="B67" s="49">
        <v>30000000</v>
      </c>
      <c r="C67" s="50" t="s">
        <v>10</v>
      </c>
      <c r="D67" s="51">
        <f>D69+D68</f>
        <v>0</v>
      </c>
      <c r="E67" s="51">
        <f>E69+E68</f>
        <v>4.47</v>
      </c>
      <c r="F67" s="51">
        <f t="shared" si="2"/>
        <v>4.47</v>
      </c>
      <c r="G67" s="52" t="s">
        <v>64</v>
      </c>
    </row>
    <row r="68" spans="1:7" s="25" customFormat="1" ht="47.25">
      <c r="A68" s="48" t="s">
        <v>31</v>
      </c>
      <c r="B68" s="49">
        <v>31030000</v>
      </c>
      <c r="C68" s="50" t="s">
        <v>107</v>
      </c>
      <c r="D68" s="51">
        <v>0</v>
      </c>
      <c r="E68" s="51">
        <v>4.47</v>
      </c>
      <c r="F68" s="51">
        <f t="shared" si="2"/>
        <v>4.47</v>
      </c>
      <c r="G68" s="52" t="s">
        <v>64</v>
      </c>
    </row>
    <row r="69" spans="1:7" s="25" customFormat="1" ht="157.5" hidden="1">
      <c r="A69" s="48" t="s">
        <v>106</v>
      </c>
      <c r="B69" s="49">
        <v>33010100</v>
      </c>
      <c r="C69" s="50" t="s">
        <v>89</v>
      </c>
      <c r="D69" s="51">
        <v>0</v>
      </c>
      <c r="E69" s="51">
        <v>0</v>
      </c>
      <c r="F69" s="51">
        <f t="shared" si="2"/>
        <v>0</v>
      </c>
      <c r="G69" s="52" t="s">
        <v>64</v>
      </c>
    </row>
    <row r="70" spans="1:7" s="25" customFormat="1" ht="66" customHeight="1">
      <c r="A70" s="48" t="s">
        <v>90</v>
      </c>
      <c r="B70" s="49">
        <v>50110000</v>
      </c>
      <c r="C70" s="29" t="s">
        <v>83</v>
      </c>
      <c r="D70" s="51">
        <v>0</v>
      </c>
      <c r="E70" s="51">
        <v>111.58</v>
      </c>
      <c r="F70" s="51">
        <f t="shared" si="2"/>
        <v>111.58</v>
      </c>
      <c r="G70" s="52" t="s">
        <v>64</v>
      </c>
    </row>
    <row r="71" spans="1:7" s="25" customFormat="1" ht="32.25" customHeight="1">
      <c r="A71" s="68" t="s">
        <v>81</v>
      </c>
      <c r="B71" s="68"/>
      <c r="C71" s="68"/>
      <c r="D71" s="51">
        <f>D70+D64+D59+D67</f>
        <v>7161.6</v>
      </c>
      <c r="E71" s="51">
        <f>E70+E64+E59+E67</f>
        <v>7195.78</v>
      </c>
      <c r="F71" s="51">
        <f t="shared" si="2"/>
        <v>34.17999999999938</v>
      </c>
      <c r="G71" s="52">
        <f t="shared" si="1"/>
        <v>100.4772676496872</v>
      </c>
    </row>
    <row r="72" spans="1:7" s="25" customFormat="1" ht="68.25" customHeight="1" hidden="1">
      <c r="A72" s="48" t="s">
        <v>47</v>
      </c>
      <c r="B72" s="49">
        <v>41035101</v>
      </c>
      <c r="C72" s="59" t="s">
        <v>43</v>
      </c>
      <c r="D72" s="51">
        <v>0</v>
      </c>
      <c r="E72" s="51">
        <v>0</v>
      </c>
      <c r="F72" s="51">
        <f t="shared" si="2"/>
        <v>0</v>
      </c>
      <c r="G72" s="52" t="e">
        <f>E72/D72*100</f>
        <v>#DIV/0!</v>
      </c>
    </row>
    <row r="73" spans="1:7" s="25" customFormat="1" ht="197.25" customHeight="1" hidden="1">
      <c r="A73" s="48" t="s">
        <v>55</v>
      </c>
      <c r="B73" s="49">
        <v>41036601</v>
      </c>
      <c r="C73" s="23" t="s">
        <v>56</v>
      </c>
      <c r="D73" s="51">
        <v>0</v>
      </c>
      <c r="E73" s="51">
        <v>0</v>
      </c>
      <c r="F73" s="51">
        <f t="shared" si="2"/>
        <v>0</v>
      </c>
      <c r="G73" s="52" t="e">
        <f>E73/D73*100</f>
        <v>#DIV/0!</v>
      </c>
    </row>
    <row r="74" spans="1:7" s="25" customFormat="1" ht="29.25" customHeight="1">
      <c r="A74" s="68" t="s">
        <v>40</v>
      </c>
      <c r="B74" s="68"/>
      <c r="C74" s="68"/>
      <c r="D74" s="51">
        <f>D71+D57</f>
        <v>225344.65</v>
      </c>
      <c r="E74" s="51">
        <f>E71+E57</f>
        <v>209515.06</v>
      </c>
      <c r="F74" s="51">
        <f t="shared" si="2"/>
        <v>-15829.589999999997</v>
      </c>
      <c r="G74" s="52">
        <f>E74/D74*100</f>
        <v>92.97538681304394</v>
      </c>
    </row>
    <row r="75" spans="1:7" s="25" customFormat="1" ht="16.5">
      <c r="A75" s="12"/>
      <c r="B75" s="9"/>
      <c r="C75" s="9"/>
      <c r="D75" s="20"/>
      <c r="E75" s="20"/>
      <c r="F75" s="20"/>
      <c r="G75" s="21"/>
    </row>
    <row r="76" spans="1:7" s="25" customFormat="1" ht="64.5" customHeight="1">
      <c r="A76" s="80" t="s">
        <v>45</v>
      </c>
      <c r="B76" s="80"/>
      <c r="C76" s="80"/>
      <c r="D76" s="61"/>
      <c r="E76" s="61"/>
      <c r="F76" s="81" t="s">
        <v>46</v>
      </c>
      <c r="G76" s="81"/>
    </row>
    <row r="77" spans="1:6" ht="12.75">
      <c r="A77" s="31"/>
      <c r="B77" s="28"/>
      <c r="C77" s="28"/>
      <c r="D77" s="32"/>
      <c r="E77" s="32"/>
      <c r="F77" s="32"/>
    </row>
    <row r="78" spans="1:6" ht="12.75">
      <c r="A78" s="13"/>
      <c r="B78" s="2"/>
      <c r="C78" s="2"/>
      <c r="F78" s="33"/>
    </row>
    <row r="79" spans="1:12" s="22" customFormat="1" ht="12.75">
      <c r="A79" s="13"/>
      <c r="B79" s="2"/>
      <c r="C79" s="2"/>
      <c r="D79" s="33"/>
      <c r="E79" s="33"/>
      <c r="F79" s="33"/>
      <c r="H79" s="1"/>
      <c r="I79" s="1"/>
      <c r="J79" s="1"/>
      <c r="K79" s="1"/>
      <c r="L79" s="1"/>
    </row>
    <row r="80" spans="1:12" s="22" customFormat="1" ht="12.75">
      <c r="A80" s="13"/>
      <c r="B80" s="2"/>
      <c r="C80" s="2"/>
      <c r="D80" s="33"/>
      <c r="E80" s="33"/>
      <c r="F80" s="33"/>
      <c r="H80" s="1"/>
      <c r="I80" s="1"/>
      <c r="J80" s="1"/>
      <c r="K80" s="1"/>
      <c r="L80" s="1"/>
    </row>
    <row r="81" spans="1:12" s="22" customFormat="1" ht="12.75">
      <c r="A81" s="13"/>
      <c r="B81" s="2"/>
      <c r="C81" s="2"/>
      <c r="D81" s="33"/>
      <c r="E81" s="33"/>
      <c r="F81" s="33"/>
      <c r="H81" s="1"/>
      <c r="I81" s="1"/>
      <c r="J81" s="1"/>
      <c r="K81" s="1"/>
      <c r="L81" s="1"/>
    </row>
    <row r="82" spans="1:12" s="22" customFormat="1" ht="12.75">
      <c r="A82" s="13"/>
      <c r="B82" s="2"/>
      <c r="C82" s="2"/>
      <c r="D82" s="33"/>
      <c r="E82" s="33"/>
      <c r="F82" s="33"/>
      <c r="H82" s="1"/>
      <c r="I82" s="1"/>
      <c r="J82" s="1"/>
      <c r="K82" s="1"/>
      <c r="L82" s="1"/>
    </row>
    <row r="83" spans="1:12" s="22" customFormat="1" ht="12.75">
      <c r="A83" s="13"/>
      <c r="B83" s="2"/>
      <c r="C83" s="2"/>
      <c r="D83" s="33"/>
      <c r="E83" s="33"/>
      <c r="F83" s="33"/>
      <c r="H83" s="1"/>
      <c r="I83" s="1"/>
      <c r="J83" s="1"/>
      <c r="K83" s="1"/>
      <c r="L83" s="1"/>
    </row>
    <row r="84" spans="1:12" s="22" customFormat="1" ht="12.75">
      <c r="A84" s="13"/>
      <c r="B84" s="2"/>
      <c r="C84" s="2"/>
      <c r="D84" s="33"/>
      <c r="E84" s="33"/>
      <c r="F84" s="33"/>
      <c r="H84" s="1"/>
      <c r="I84" s="1"/>
      <c r="J84" s="1"/>
      <c r="K84" s="1"/>
      <c r="L84" s="1"/>
    </row>
    <row r="85" spans="1:12" s="22" customFormat="1" ht="12.75">
      <c r="A85" s="13"/>
      <c r="B85" s="2"/>
      <c r="C85" s="2"/>
      <c r="D85" s="33"/>
      <c r="E85" s="33"/>
      <c r="F85" s="33"/>
      <c r="H85" s="1"/>
      <c r="I85" s="1"/>
      <c r="J85" s="1"/>
      <c r="K85" s="1"/>
      <c r="L85" s="1"/>
    </row>
    <row r="86" spans="1:12" s="22" customFormat="1" ht="12.75">
      <c r="A86" s="13"/>
      <c r="B86" s="2"/>
      <c r="C86" s="2"/>
      <c r="D86" s="33"/>
      <c r="E86" s="33"/>
      <c r="F86" s="33"/>
      <c r="H86" s="1"/>
      <c r="I86" s="1"/>
      <c r="J86" s="1"/>
      <c r="K86" s="1"/>
      <c r="L86" s="1"/>
    </row>
    <row r="87" spans="1:12" s="22" customFormat="1" ht="12.75">
      <c r="A87" s="13"/>
      <c r="B87" s="2"/>
      <c r="C87" s="2"/>
      <c r="D87" s="33"/>
      <c r="E87" s="33"/>
      <c r="F87" s="33"/>
      <c r="H87" s="1"/>
      <c r="I87" s="1"/>
      <c r="J87" s="1"/>
      <c r="K87" s="1"/>
      <c r="L87" s="1"/>
    </row>
    <row r="88" spans="1:12" s="22" customFormat="1" ht="12.75">
      <c r="A88" s="13"/>
      <c r="B88" s="2"/>
      <c r="C88" s="2"/>
      <c r="D88" s="33"/>
      <c r="E88" s="33"/>
      <c r="F88" s="33"/>
      <c r="H88" s="1"/>
      <c r="I88" s="1"/>
      <c r="J88" s="1"/>
      <c r="K88" s="1"/>
      <c r="L88" s="1"/>
    </row>
    <row r="89" spans="1:12" s="22" customFormat="1" ht="12.75">
      <c r="A89" s="13"/>
      <c r="B89" s="2"/>
      <c r="C89" s="2"/>
      <c r="D89" s="33"/>
      <c r="E89" s="33"/>
      <c r="F89" s="33"/>
      <c r="H89" s="1"/>
      <c r="I89" s="1"/>
      <c r="J89" s="1"/>
      <c r="K89" s="1"/>
      <c r="L89" s="1"/>
    </row>
    <row r="90" spans="1:12" s="22" customFormat="1" ht="12.75">
      <c r="A90" s="13"/>
      <c r="B90" s="2"/>
      <c r="C90" s="2"/>
      <c r="D90" s="33"/>
      <c r="E90" s="33"/>
      <c r="F90" s="33"/>
      <c r="H90" s="1"/>
      <c r="I90" s="1"/>
      <c r="J90" s="1"/>
      <c r="K90" s="1"/>
      <c r="L90" s="1"/>
    </row>
    <row r="91" spans="1:12" s="22" customFormat="1" ht="12.75">
      <c r="A91" s="13"/>
      <c r="B91" s="2"/>
      <c r="C91" s="2"/>
      <c r="D91" s="33"/>
      <c r="E91" s="33"/>
      <c r="F91" s="33"/>
      <c r="H91" s="1"/>
      <c r="I91" s="1"/>
      <c r="J91" s="1"/>
      <c r="K91" s="1"/>
      <c r="L91" s="1"/>
    </row>
    <row r="92" spans="1:12" s="22" customFormat="1" ht="12.75">
      <c r="A92" s="13"/>
      <c r="B92" s="2"/>
      <c r="C92" s="2"/>
      <c r="D92" s="33"/>
      <c r="E92" s="33"/>
      <c r="F92" s="33"/>
      <c r="H92" s="1"/>
      <c r="I92" s="1"/>
      <c r="J92" s="1"/>
      <c r="K92" s="1"/>
      <c r="L92" s="1"/>
    </row>
  </sheetData>
  <sheetProtection/>
  <mergeCells count="18">
    <mergeCell ref="B4:G4"/>
    <mergeCell ref="A5:G5"/>
    <mergeCell ref="A6:G6"/>
    <mergeCell ref="A8:A10"/>
    <mergeCell ref="B8:B10"/>
    <mergeCell ref="C8:C10"/>
    <mergeCell ref="D8:D10"/>
    <mergeCell ref="E8:E10"/>
    <mergeCell ref="F8:F10"/>
    <mergeCell ref="G8:G10"/>
    <mergeCell ref="A76:C76"/>
    <mergeCell ref="F76:G76"/>
    <mergeCell ref="A12:G12"/>
    <mergeCell ref="A38:C38"/>
    <mergeCell ref="A57:C57"/>
    <mergeCell ref="A58:G58"/>
    <mergeCell ref="A71:C71"/>
    <mergeCell ref="A74:C74"/>
  </mergeCells>
  <printOptions/>
  <pageMargins left="1.535433070866142" right="0.35433070866141736" top="0.3937007874015748" bottom="0.3937007874015748" header="0" footer="0"/>
  <pageSetup fitToHeight="3" fitToWidth="1" horizontalDpi="600" verticalDpi="600" orientation="portrait" paperSize="9" scale="60" r:id="rId1"/>
  <headerFooter differentFirst="1"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2"/>
  <sheetViews>
    <sheetView tabSelected="1" view="pageBreakPreview" zoomScaleSheetLayoutView="100" zoomScalePageLayoutView="0" workbookViewId="0" topLeftCell="A1">
      <selection activeCell="E13" sqref="E13"/>
    </sheetView>
  </sheetViews>
  <sheetFormatPr defaultColWidth="9.00390625" defaultRowHeight="12.75"/>
  <cols>
    <col min="1" max="1" width="7.25390625" style="34" customWidth="1"/>
    <col min="2" max="2" width="11.125" style="1" bestFit="1" customWidth="1"/>
    <col min="3" max="3" width="48.75390625" style="1" customWidth="1"/>
    <col min="4" max="5" width="19.875" style="33" customWidth="1"/>
    <col min="6" max="6" width="16.25390625" style="35" customWidth="1"/>
    <col min="7" max="7" width="15.00390625" style="22" customWidth="1"/>
    <col min="8" max="16384" width="9.125" style="1" customWidth="1"/>
  </cols>
  <sheetData>
    <row r="1" spans="1:7" s="25" customFormat="1" ht="23.25">
      <c r="A1" s="24"/>
      <c r="B1" s="10"/>
      <c r="C1" s="10"/>
      <c r="D1" s="41"/>
      <c r="E1" s="45" t="s">
        <v>111</v>
      </c>
      <c r="F1" s="16"/>
      <c r="G1" s="16"/>
    </row>
    <row r="2" spans="1:7" s="25" customFormat="1" ht="18" customHeight="1">
      <c r="A2" s="26"/>
      <c r="B2" s="10"/>
      <c r="C2" s="10"/>
      <c r="D2" s="41"/>
      <c r="E2" s="45" t="s">
        <v>138</v>
      </c>
      <c r="F2" s="16"/>
      <c r="G2" s="16"/>
    </row>
    <row r="3" spans="1:7" s="25" customFormat="1" ht="18" customHeight="1">
      <c r="A3" s="26"/>
      <c r="B3" s="10"/>
      <c r="C3" s="10"/>
      <c r="D3" s="43"/>
      <c r="E3" s="46" t="s">
        <v>148</v>
      </c>
      <c r="F3" s="16"/>
      <c r="G3" s="16"/>
    </row>
    <row r="4" spans="1:7" s="25" customFormat="1" ht="23.25">
      <c r="A4" s="11"/>
      <c r="B4" s="71"/>
      <c r="C4" s="71"/>
      <c r="D4" s="71"/>
      <c r="E4" s="71"/>
      <c r="F4" s="71"/>
      <c r="G4" s="71"/>
    </row>
    <row r="5" spans="1:7" s="25" customFormat="1" ht="18.75">
      <c r="A5" s="83" t="s">
        <v>108</v>
      </c>
      <c r="B5" s="83"/>
      <c r="C5" s="83"/>
      <c r="D5" s="83"/>
      <c r="E5" s="83"/>
      <c r="F5" s="83"/>
      <c r="G5" s="83"/>
    </row>
    <row r="6" spans="1:7" s="25" customFormat="1" ht="18.75">
      <c r="A6" s="83" t="s">
        <v>147</v>
      </c>
      <c r="B6" s="83"/>
      <c r="C6" s="83"/>
      <c r="D6" s="83"/>
      <c r="E6" s="83"/>
      <c r="F6" s="83"/>
      <c r="G6" s="83"/>
    </row>
    <row r="7" spans="1:7" s="25" customFormat="1" ht="15.75">
      <c r="A7" s="11"/>
      <c r="B7" s="3"/>
      <c r="C7" s="3"/>
      <c r="D7" s="17"/>
      <c r="E7" s="17"/>
      <c r="F7" s="17"/>
      <c r="G7" s="17" t="s">
        <v>32</v>
      </c>
    </row>
    <row r="8" spans="1:12" s="25" customFormat="1" ht="12.75">
      <c r="A8" s="72" t="s">
        <v>17</v>
      </c>
      <c r="B8" s="69" t="s">
        <v>0</v>
      </c>
      <c r="C8" s="69" t="s">
        <v>1</v>
      </c>
      <c r="D8" s="75" t="s">
        <v>117</v>
      </c>
      <c r="E8" s="76" t="s">
        <v>143</v>
      </c>
      <c r="F8" s="76" t="s">
        <v>15</v>
      </c>
      <c r="G8" s="79" t="s">
        <v>16</v>
      </c>
      <c r="H8" s="27"/>
      <c r="I8" s="27"/>
      <c r="J8" s="27"/>
      <c r="K8" s="27"/>
      <c r="L8" s="27"/>
    </row>
    <row r="9" spans="1:12" s="25" customFormat="1" ht="12.75" customHeight="1">
      <c r="A9" s="73"/>
      <c r="B9" s="69"/>
      <c r="C9" s="69"/>
      <c r="D9" s="75"/>
      <c r="E9" s="77"/>
      <c r="F9" s="77"/>
      <c r="G9" s="79"/>
      <c r="H9" s="27"/>
      <c r="I9" s="27"/>
      <c r="J9" s="27"/>
      <c r="K9" s="27"/>
      <c r="L9" s="27"/>
    </row>
    <row r="10" spans="1:12" s="25" customFormat="1" ht="57.75" customHeight="1">
      <c r="A10" s="74"/>
      <c r="B10" s="69"/>
      <c r="C10" s="69"/>
      <c r="D10" s="75"/>
      <c r="E10" s="78"/>
      <c r="F10" s="78"/>
      <c r="G10" s="79"/>
      <c r="H10" s="27"/>
      <c r="I10" s="27"/>
      <c r="J10" s="27"/>
      <c r="K10" s="27"/>
      <c r="L10" s="27"/>
    </row>
    <row r="11" spans="1:12" s="25" customFormat="1" ht="15.75">
      <c r="A11" s="5" t="s">
        <v>36</v>
      </c>
      <c r="B11" s="4">
        <v>2</v>
      </c>
      <c r="C11" s="4">
        <v>3</v>
      </c>
      <c r="D11" s="5">
        <v>4</v>
      </c>
      <c r="E11" s="5">
        <v>5</v>
      </c>
      <c r="F11" s="5">
        <v>6</v>
      </c>
      <c r="G11" s="6">
        <v>7</v>
      </c>
      <c r="H11" s="27"/>
      <c r="I11" s="27"/>
      <c r="J11" s="27"/>
      <c r="K11" s="27"/>
      <c r="L11" s="27"/>
    </row>
    <row r="12" spans="1:12" s="25" customFormat="1" ht="15.75">
      <c r="A12" s="64" t="s">
        <v>37</v>
      </c>
      <c r="B12" s="65"/>
      <c r="C12" s="65"/>
      <c r="D12" s="65"/>
      <c r="E12" s="65"/>
      <c r="F12" s="65"/>
      <c r="G12" s="66"/>
      <c r="H12" s="27"/>
      <c r="I12" s="27"/>
      <c r="J12" s="27"/>
      <c r="K12" s="27"/>
      <c r="L12" s="27"/>
    </row>
    <row r="13" spans="1:7" s="25" customFormat="1" ht="25.5" customHeight="1">
      <c r="A13" s="48">
        <v>1</v>
      </c>
      <c r="B13" s="49">
        <v>10000000</v>
      </c>
      <c r="C13" s="50" t="s">
        <v>2</v>
      </c>
      <c r="D13" s="51">
        <f>D14+D15+D18+D19+D25+D16+D17</f>
        <v>180716</v>
      </c>
      <c r="E13" s="51">
        <f>E14+E15+E18+E19+E25+E16+E17</f>
        <v>193091.96000000002</v>
      </c>
      <c r="F13" s="51">
        <f>E13-D13</f>
        <v>12375.960000000021</v>
      </c>
      <c r="G13" s="52">
        <f>E13/D13*100</f>
        <v>106.8482923482149</v>
      </c>
    </row>
    <row r="14" spans="1:7" s="25" customFormat="1" ht="27" customHeight="1">
      <c r="A14" s="48" t="s">
        <v>18</v>
      </c>
      <c r="B14" s="49">
        <v>11010000</v>
      </c>
      <c r="C14" s="50" t="s">
        <v>65</v>
      </c>
      <c r="D14" s="51">
        <v>128019.4</v>
      </c>
      <c r="E14" s="51">
        <v>137734.8</v>
      </c>
      <c r="F14" s="51">
        <f aca="true" t="shared" si="0" ref="F14:F57">E14-D14</f>
        <v>9715.399999999994</v>
      </c>
      <c r="G14" s="52">
        <f aca="true" t="shared" si="1" ref="G14:G71">E14/D14*100</f>
        <v>107.58900604127186</v>
      </c>
    </row>
    <row r="15" spans="1:7" s="25" customFormat="1" ht="36" customHeight="1">
      <c r="A15" s="48" t="s">
        <v>19</v>
      </c>
      <c r="B15" s="49">
        <v>11020200</v>
      </c>
      <c r="C15" s="50" t="s">
        <v>127</v>
      </c>
      <c r="D15" s="51">
        <v>0</v>
      </c>
      <c r="E15" s="51">
        <v>-25.4</v>
      </c>
      <c r="F15" s="51">
        <f t="shared" si="0"/>
        <v>-25.4</v>
      </c>
      <c r="G15" s="52" t="s">
        <v>64</v>
      </c>
    </row>
    <row r="16" spans="1:7" s="25" customFormat="1" ht="36" customHeight="1">
      <c r="A16" s="48" t="s">
        <v>20</v>
      </c>
      <c r="B16" s="49">
        <v>14021900</v>
      </c>
      <c r="C16" s="50" t="s">
        <v>124</v>
      </c>
      <c r="D16" s="51">
        <v>371</v>
      </c>
      <c r="E16" s="51">
        <v>386.7</v>
      </c>
      <c r="F16" s="51">
        <f t="shared" si="0"/>
        <v>15.699999999999989</v>
      </c>
      <c r="G16" s="52">
        <f>E16/D16*100</f>
        <v>104.23180592991915</v>
      </c>
    </row>
    <row r="17" spans="1:7" s="25" customFormat="1" ht="44.25" customHeight="1">
      <c r="A17" s="48" t="s">
        <v>21</v>
      </c>
      <c r="B17" s="49">
        <v>14031900</v>
      </c>
      <c r="C17" s="50" t="s">
        <v>125</v>
      </c>
      <c r="D17" s="51">
        <v>1400</v>
      </c>
      <c r="E17" s="51">
        <v>1417</v>
      </c>
      <c r="F17" s="51">
        <f t="shared" si="0"/>
        <v>17</v>
      </c>
      <c r="G17" s="52">
        <f>E17/D17*100</f>
        <v>101.21428571428572</v>
      </c>
    </row>
    <row r="18" spans="1:7" s="25" customFormat="1" ht="47.25">
      <c r="A18" s="48" t="s">
        <v>22</v>
      </c>
      <c r="B18" s="49">
        <v>14040000</v>
      </c>
      <c r="C18" s="50" t="s">
        <v>71</v>
      </c>
      <c r="D18" s="51">
        <v>2400</v>
      </c>
      <c r="E18" s="51">
        <v>3537.6</v>
      </c>
      <c r="F18" s="51">
        <f t="shared" si="0"/>
        <v>1137.6</v>
      </c>
      <c r="G18" s="52">
        <f t="shared" si="1"/>
        <v>147.4</v>
      </c>
    </row>
    <row r="19" spans="1:7" s="25" customFormat="1" ht="23.25" customHeight="1">
      <c r="A19" s="48" t="s">
        <v>119</v>
      </c>
      <c r="B19" s="49">
        <v>18000000</v>
      </c>
      <c r="C19" s="50" t="s">
        <v>72</v>
      </c>
      <c r="D19" s="51">
        <f>D20+D22+D23+D24</f>
        <v>48525.6</v>
      </c>
      <c r="E19" s="51">
        <f>E20+E22+E23+E24</f>
        <v>50041.26</v>
      </c>
      <c r="F19" s="51">
        <f t="shared" si="0"/>
        <v>1515.6600000000035</v>
      </c>
      <c r="G19" s="52">
        <f t="shared" si="1"/>
        <v>103.12342351253771</v>
      </c>
    </row>
    <row r="20" spans="1:7" s="25" customFormat="1" ht="15.75">
      <c r="A20" s="48" t="s">
        <v>120</v>
      </c>
      <c r="B20" s="49">
        <v>18010000</v>
      </c>
      <c r="C20" s="50" t="s">
        <v>141</v>
      </c>
      <c r="D20" s="51">
        <v>40709.6</v>
      </c>
      <c r="E20" s="51">
        <f>315.9+41501.28+34.08</f>
        <v>41851.26</v>
      </c>
      <c r="F20" s="51">
        <f>E20-D20</f>
        <v>1141.6600000000035</v>
      </c>
      <c r="G20" s="52">
        <f t="shared" si="1"/>
        <v>102.80439994497613</v>
      </c>
    </row>
    <row r="21" spans="1:7" s="47" customFormat="1" ht="18.75" customHeight="1">
      <c r="A21" s="53"/>
      <c r="B21" s="54"/>
      <c r="C21" s="55" t="s">
        <v>142</v>
      </c>
      <c r="D21" s="56">
        <v>40577.4</v>
      </c>
      <c r="E21" s="56">
        <v>41501.3</v>
      </c>
      <c r="F21" s="56">
        <f>E21-D21</f>
        <v>923.9000000000015</v>
      </c>
      <c r="G21" s="57">
        <f>E21/D21*100</f>
        <v>102.27688319113595</v>
      </c>
    </row>
    <row r="22" spans="1:7" s="25" customFormat="1" ht="15.75">
      <c r="A22" s="48" t="s">
        <v>121</v>
      </c>
      <c r="B22" s="49">
        <v>18030000</v>
      </c>
      <c r="C22" s="50" t="s">
        <v>44</v>
      </c>
      <c r="D22" s="51">
        <v>0</v>
      </c>
      <c r="E22" s="51">
        <v>7</v>
      </c>
      <c r="F22" s="51">
        <f t="shared" si="0"/>
        <v>7</v>
      </c>
      <c r="G22" s="52" t="s">
        <v>64</v>
      </c>
    </row>
    <row r="23" spans="1:7" s="25" customFormat="1" ht="47.25">
      <c r="A23" s="48" t="s">
        <v>122</v>
      </c>
      <c r="B23" s="49">
        <v>18040000</v>
      </c>
      <c r="C23" s="50" t="s">
        <v>74</v>
      </c>
      <c r="D23" s="51">
        <v>0</v>
      </c>
      <c r="E23" s="51">
        <v>-1.4</v>
      </c>
      <c r="F23" s="51">
        <f t="shared" si="0"/>
        <v>-1.4</v>
      </c>
      <c r="G23" s="52" t="s">
        <v>64</v>
      </c>
    </row>
    <row r="24" spans="1:7" s="25" customFormat="1" ht="15.75">
      <c r="A24" s="48" t="s">
        <v>123</v>
      </c>
      <c r="B24" s="49">
        <v>18050000</v>
      </c>
      <c r="C24" s="50" t="s">
        <v>3</v>
      </c>
      <c r="D24" s="51">
        <v>7816</v>
      </c>
      <c r="E24" s="51">
        <v>8184.4</v>
      </c>
      <c r="F24" s="51">
        <f t="shared" si="0"/>
        <v>368.39999999999964</v>
      </c>
      <c r="G24" s="52">
        <f t="shared" si="1"/>
        <v>104.71340839303991</v>
      </c>
    </row>
    <row r="25" spans="1:7" s="25" customFormat="1" ht="15.75" hidden="1">
      <c r="A25" s="48" t="s">
        <v>22</v>
      </c>
      <c r="B25" s="49">
        <v>19010000</v>
      </c>
      <c r="C25" s="50" t="s">
        <v>4</v>
      </c>
      <c r="D25" s="51">
        <v>0</v>
      </c>
      <c r="E25" s="51">
        <v>0</v>
      </c>
      <c r="F25" s="51">
        <f t="shared" si="0"/>
        <v>0</v>
      </c>
      <c r="G25" s="52" t="e">
        <f t="shared" si="1"/>
        <v>#DIV/0!</v>
      </c>
    </row>
    <row r="26" spans="1:7" s="25" customFormat="1" ht="21.75" customHeight="1">
      <c r="A26" s="48" t="s">
        <v>24</v>
      </c>
      <c r="B26" s="49">
        <v>20000000</v>
      </c>
      <c r="C26" s="50" t="s">
        <v>5</v>
      </c>
      <c r="D26" s="51">
        <f>D27+D28+D29+D30+D31+D32+D33+D34</f>
        <v>1564.3000000000002</v>
      </c>
      <c r="E26" s="51">
        <f>E28+E29+E30+E31+E32+E33+E34+E27</f>
        <v>2450.3</v>
      </c>
      <c r="F26" s="51">
        <f t="shared" si="0"/>
        <v>886</v>
      </c>
      <c r="G26" s="52" t="s">
        <v>144</v>
      </c>
    </row>
    <row r="27" spans="1:7" s="25" customFormat="1" ht="30.75" customHeight="1">
      <c r="A27" s="48" t="s">
        <v>25</v>
      </c>
      <c r="B27" s="49">
        <v>21050000</v>
      </c>
      <c r="C27" s="50" t="s">
        <v>133</v>
      </c>
      <c r="D27" s="51">
        <v>360</v>
      </c>
      <c r="E27" s="51">
        <v>1052.9</v>
      </c>
      <c r="F27" s="51">
        <f t="shared" si="0"/>
        <v>692.9000000000001</v>
      </c>
      <c r="G27" s="52" t="s">
        <v>145</v>
      </c>
    </row>
    <row r="28" spans="1:7" s="25" customFormat="1" ht="23.25" customHeight="1">
      <c r="A28" s="48" t="s">
        <v>26</v>
      </c>
      <c r="B28" s="49">
        <v>21080500</v>
      </c>
      <c r="C28" s="50" t="s">
        <v>23</v>
      </c>
      <c r="D28" s="51">
        <v>0</v>
      </c>
      <c r="E28" s="51">
        <v>4.9</v>
      </c>
      <c r="F28" s="51">
        <f t="shared" si="0"/>
        <v>4.9</v>
      </c>
      <c r="G28" s="52" t="s">
        <v>64</v>
      </c>
    </row>
    <row r="29" spans="1:7" s="25" customFormat="1" ht="25.5" customHeight="1">
      <c r="A29" s="48" t="s">
        <v>27</v>
      </c>
      <c r="B29" s="49">
        <v>21081100</v>
      </c>
      <c r="C29" s="50" t="s">
        <v>6</v>
      </c>
      <c r="D29" s="51">
        <v>3.5</v>
      </c>
      <c r="E29" s="51">
        <v>10.6</v>
      </c>
      <c r="F29" s="51">
        <f t="shared" si="0"/>
        <v>7.1</v>
      </c>
      <c r="G29" s="52" t="s">
        <v>129</v>
      </c>
    </row>
    <row r="30" spans="1:7" s="25" customFormat="1" ht="63">
      <c r="A30" s="48" t="s">
        <v>28</v>
      </c>
      <c r="B30" s="49">
        <v>21081500</v>
      </c>
      <c r="C30" s="50" t="s">
        <v>84</v>
      </c>
      <c r="D30" s="51">
        <v>4.2</v>
      </c>
      <c r="E30" s="51">
        <v>22.2</v>
      </c>
      <c r="F30" s="51">
        <f t="shared" si="0"/>
        <v>18</v>
      </c>
      <c r="G30" s="52" t="s">
        <v>146</v>
      </c>
    </row>
    <row r="31" spans="1:7" s="25" customFormat="1" ht="25.5" customHeight="1">
      <c r="A31" s="48" t="s">
        <v>29</v>
      </c>
      <c r="B31" s="49">
        <v>22010000</v>
      </c>
      <c r="C31" s="50" t="s">
        <v>92</v>
      </c>
      <c r="D31" s="51">
        <v>506.7</v>
      </c>
      <c r="E31" s="51">
        <v>659.5</v>
      </c>
      <c r="F31" s="51">
        <f t="shared" si="0"/>
        <v>152.8</v>
      </c>
      <c r="G31" s="52">
        <f>E31/D31*100</f>
        <v>130.1559107953424</v>
      </c>
    </row>
    <row r="32" spans="1:7" s="25" customFormat="1" ht="61.5" customHeight="1">
      <c r="A32" s="48" t="s">
        <v>69</v>
      </c>
      <c r="B32" s="49">
        <v>22080400</v>
      </c>
      <c r="C32" s="50" t="s">
        <v>7</v>
      </c>
      <c r="D32" s="51">
        <v>374.5</v>
      </c>
      <c r="E32" s="51">
        <v>380.1</v>
      </c>
      <c r="F32" s="51">
        <f t="shared" si="0"/>
        <v>5.600000000000023</v>
      </c>
      <c r="G32" s="52">
        <f t="shared" si="1"/>
        <v>101.49532710280373</v>
      </c>
    </row>
    <row r="33" spans="1:7" s="25" customFormat="1" ht="15.75">
      <c r="A33" s="48" t="s">
        <v>85</v>
      </c>
      <c r="B33" s="49">
        <v>22090000</v>
      </c>
      <c r="C33" s="50" t="s">
        <v>8</v>
      </c>
      <c r="D33" s="51">
        <v>38.4</v>
      </c>
      <c r="E33" s="51">
        <v>41.4</v>
      </c>
      <c r="F33" s="51">
        <f t="shared" si="0"/>
        <v>3</v>
      </c>
      <c r="G33" s="52">
        <f t="shared" si="1"/>
        <v>107.8125</v>
      </c>
    </row>
    <row r="34" spans="1:7" s="25" customFormat="1" ht="15.75">
      <c r="A34" s="48" t="s">
        <v>50</v>
      </c>
      <c r="B34" s="49">
        <v>24060300</v>
      </c>
      <c r="C34" s="50" t="s">
        <v>23</v>
      </c>
      <c r="D34" s="51">
        <v>277</v>
      </c>
      <c r="E34" s="51">
        <v>278.7</v>
      </c>
      <c r="F34" s="51">
        <f t="shared" si="0"/>
        <v>1.6999999999999886</v>
      </c>
      <c r="G34" s="52">
        <f>E34/D34*100</f>
        <v>100.61371841155233</v>
      </c>
    </row>
    <row r="35" spans="1:7" s="25" customFormat="1" ht="15.75" hidden="1">
      <c r="A35" s="48" t="s">
        <v>50</v>
      </c>
      <c r="B35" s="49">
        <v>24060600</v>
      </c>
      <c r="C35" s="50" t="s">
        <v>23</v>
      </c>
      <c r="D35" s="51">
        <v>0</v>
      </c>
      <c r="E35" s="51">
        <v>0</v>
      </c>
      <c r="F35" s="51">
        <f t="shared" si="0"/>
        <v>0</v>
      </c>
      <c r="G35" s="52" t="e">
        <f t="shared" si="1"/>
        <v>#DIV/0!</v>
      </c>
    </row>
    <row r="36" spans="1:7" s="25" customFormat="1" ht="15.75">
      <c r="A36" s="48" t="s">
        <v>30</v>
      </c>
      <c r="B36" s="49">
        <v>30000000</v>
      </c>
      <c r="C36" s="50" t="s">
        <v>10</v>
      </c>
      <c r="D36" s="51">
        <f>D37</f>
        <v>0</v>
      </c>
      <c r="E36" s="51">
        <f>E37</f>
        <v>5.4</v>
      </c>
      <c r="F36" s="51">
        <f t="shared" si="0"/>
        <v>5.4</v>
      </c>
      <c r="G36" s="52" t="s">
        <v>64</v>
      </c>
    </row>
    <row r="37" spans="1:7" s="25" customFormat="1" ht="79.5" customHeight="1">
      <c r="A37" s="48" t="s">
        <v>31</v>
      </c>
      <c r="B37" s="49">
        <v>31010200</v>
      </c>
      <c r="C37" s="50" t="s">
        <v>76</v>
      </c>
      <c r="D37" s="51">
        <v>0</v>
      </c>
      <c r="E37" s="51">
        <v>5.4</v>
      </c>
      <c r="F37" s="51">
        <f t="shared" si="0"/>
        <v>5.4</v>
      </c>
      <c r="G37" s="52" t="s">
        <v>64</v>
      </c>
    </row>
    <row r="38" spans="1:7" s="25" customFormat="1" ht="37.5" customHeight="1">
      <c r="A38" s="68" t="s">
        <v>42</v>
      </c>
      <c r="B38" s="68"/>
      <c r="C38" s="68"/>
      <c r="D38" s="51">
        <f>D13+D26+D36</f>
        <v>182280.3</v>
      </c>
      <c r="E38" s="51">
        <f>E13+E26+E36</f>
        <v>195547.66</v>
      </c>
      <c r="F38" s="51">
        <f t="shared" si="0"/>
        <v>13267.360000000015</v>
      </c>
      <c r="G38" s="52">
        <f t="shared" si="1"/>
        <v>107.27854847726277</v>
      </c>
    </row>
    <row r="39" spans="1:7" s="25" customFormat="1" ht="20.25" customHeight="1">
      <c r="A39" s="48" t="s">
        <v>33</v>
      </c>
      <c r="B39" s="49">
        <v>40000000</v>
      </c>
      <c r="C39" s="50" t="s">
        <v>11</v>
      </c>
      <c r="D39" s="51">
        <f>D43</f>
        <v>122256.1</v>
      </c>
      <c r="E39" s="51">
        <f>E43</f>
        <v>98199.7</v>
      </c>
      <c r="F39" s="51">
        <f t="shared" si="0"/>
        <v>-24056.40000000001</v>
      </c>
      <c r="G39" s="52">
        <f t="shared" si="1"/>
        <v>80.3229450309637</v>
      </c>
    </row>
    <row r="40" spans="1:7" s="25" customFormat="1" ht="15" customHeight="1" hidden="1">
      <c r="A40" s="48" t="s">
        <v>34</v>
      </c>
      <c r="B40" s="49">
        <v>41020000</v>
      </c>
      <c r="C40" s="50" t="s">
        <v>12</v>
      </c>
      <c r="D40" s="51">
        <f>D41+D42</f>
        <v>0</v>
      </c>
      <c r="E40" s="51">
        <f>E41+E42</f>
        <v>0</v>
      </c>
      <c r="F40" s="51">
        <f t="shared" si="0"/>
        <v>0</v>
      </c>
      <c r="G40" s="52" t="e">
        <f t="shared" si="1"/>
        <v>#DIV/0!</v>
      </c>
    </row>
    <row r="41" spans="1:7" s="25" customFormat="1" ht="0.75" customHeight="1" hidden="1">
      <c r="A41" s="48" t="s">
        <v>35</v>
      </c>
      <c r="B41" s="49">
        <v>41020601</v>
      </c>
      <c r="C41" s="50" t="s">
        <v>13</v>
      </c>
      <c r="D41" s="51"/>
      <c r="E41" s="51"/>
      <c r="F41" s="51">
        <f t="shared" si="0"/>
        <v>0</v>
      </c>
      <c r="G41" s="52" t="e">
        <f t="shared" si="1"/>
        <v>#DIV/0!</v>
      </c>
    </row>
    <row r="42" spans="1:7" s="25" customFormat="1" ht="47.25" hidden="1">
      <c r="A42" s="48" t="s">
        <v>48</v>
      </c>
      <c r="B42" s="49">
        <v>41021201</v>
      </c>
      <c r="C42" s="50" t="s">
        <v>49</v>
      </c>
      <c r="D42" s="51"/>
      <c r="E42" s="51"/>
      <c r="F42" s="51">
        <f t="shared" si="0"/>
        <v>0</v>
      </c>
      <c r="G42" s="52" t="e">
        <f t="shared" si="1"/>
        <v>#DIV/0!</v>
      </c>
    </row>
    <row r="43" spans="1:7" s="25" customFormat="1" ht="15.75">
      <c r="A43" s="48" t="s">
        <v>34</v>
      </c>
      <c r="B43" s="49">
        <v>41030000</v>
      </c>
      <c r="C43" s="50" t="s">
        <v>14</v>
      </c>
      <c r="D43" s="51">
        <f>SUM(D44:D56)</f>
        <v>122256.1</v>
      </c>
      <c r="E43" s="51">
        <f>SUM(E44:E56)</f>
        <v>98199.7</v>
      </c>
      <c r="F43" s="51">
        <f t="shared" si="0"/>
        <v>-24056.40000000001</v>
      </c>
      <c r="G43" s="52">
        <f t="shared" si="1"/>
        <v>80.3229450309637</v>
      </c>
    </row>
    <row r="44" spans="1:7" s="25" customFormat="1" ht="97.5" customHeight="1">
      <c r="A44" s="48" t="s">
        <v>35</v>
      </c>
      <c r="B44" s="49">
        <v>41030601</v>
      </c>
      <c r="C44" s="38" t="s">
        <v>96</v>
      </c>
      <c r="D44" s="51">
        <v>29695.9</v>
      </c>
      <c r="E44" s="51">
        <v>28827.4</v>
      </c>
      <c r="F44" s="51">
        <f t="shared" si="0"/>
        <v>-868.5</v>
      </c>
      <c r="G44" s="52">
        <f t="shared" si="1"/>
        <v>97.07535383672493</v>
      </c>
    </row>
    <row r="45" spans="1:7" s="25" customFormat="1" ht="116.25" customHeight="1">
      <c r="A45" s="48" t="s">
        <v>59</v>
      </c>
      <c r="B45" s="49">
        <v>41030801</v>
      </c>
      <c r="C45" s="60" t="s">
        <v>97</v>
      </c>
      <c r="D45" s="51">
        <v>10761.09</v>
      </c>
      <c r="E45" s="51">
        <v>10328</v>
      </c>
      <c r="F45" s="51">
        <f t="shared" si="0"/>
        <v>-433.09000000000015</v>
      </c>
      <c r="G45" s="52">
        <f t="shared" si="1"/>
        <v>95.97540769568882</v>
      </c>
    </row>
    <row r="46" spans="1:7" s="25" customFormat="1" ht="0.75" customHeight="1" hidden="1">
      <c r="A46" s="48" t="s">
        <v>60</v>
      </c>
      <c r="B46" s="49">
        <v>41030901</v>
      </c>
      <c r="C46" s="40" t="s">
        <v>86</v>
      </c>
      <c r="D46" s="51"/>
      <c r="E46" s="51"/>
      <c r="F46" s="51">
        <f t="shared" si="0"/>
        <v>0</v>
      </c>
      <c r="G46" s="52" t="e">
        <f t="shared" si="1"/>
        <v>#DIV/0!</v>
      </c>
    </row>
    <row r="47" spans="1:7" s="25" customFormat="1" ht="78.75">
      <c r="A47" s="48" t="s">
        <v>60</v>
      </c>
      <c r="B47" s="49">
        <v>41031001</v>
      </c>
      <c r="C47" s="40" t="s">
        <v>86</v>
      </c>
      <c r="D47" s="51">
        <v>1.9</v>
      </c>
      <c r="E47" s="51">
        <v>1.9</v>
      </c>
      <c r="F47" s="51">
        <f t="shared" si="0"/>
        <v>0</v>
      </c>
      <c r="G47" s="52">
        <f t="shared" si="1"/>
        <v>100</v>
      </c>
    </row>
    <row r="48" spans="1:7" s="25" customFormat="1" ht="54" customHeight="1">
      <c r="A48" s="48" t="s">
        <v>61</v>
      </c>
      <c r="B48" s="49">
        <v>41033601</v>
      </c>
      <c r="C48" s="14" t="s">
        <v>136</v>
      </c>
      <c r="D48" s="51">
        <v>547.1</v>
      </c>
      <c r="E48" s="51">
        <v>547.1</v>
      </c>
      <c r="F48" s="51">
        <f t="shared" si="0"/>
        <v>0</v>
      </c>
      <c r="G48" s="52">
        <f t="shared" si="1"/>
        <v>100</v>
      </c>
    </row>
    <row r="49" spans="1:7" s="25" customFormat="1" ht="31.5">
      <c r="A49" s="48" t="s">
        <v>62</v>
      </c>
      <c r="B49" s="49">
        <v>41033900</v>
      </c>
      <c r="C49" s="40" t="s">
        <v>77</v>
      </c>
      <c r="D49" s="51">
        <v>29717.2</v>
      </c>
      <c r="E49" s="51">
        <v>29717.2</v>
      </c>
      <c r="F49" s="51">
        <f t="shared" si="0"/>
        <v>0</v>
      </c>
      <c r="G49" s="52">
        <f t="shared" si="1"/>
        <v>100</v>
      </c>
    </row>
    <row r="50" spans="1:7" s="25" customFormat="1" ht="31.5">
      <c r="A50" s="48" t="s">
        <v>63</v>
      </c>
      <c r="B50" s="49">
        <v>41034200</v>
      </c>
      <c r="C50" s="40" t="s">
        <v>78</v>
      </c>
      <c r="D50" s="51">
        <v>24910.3</v>
      </c>
      <c r="E50" s="51">
        <v>24910.3</v>
      </c>
      <c r="F50" s="51">
        <f t="shared" si="0"/>
        <v>0</v>
      </c>
      <c r="G50" s="52">
        <f t="shared" si="1"/>
        <v>100</v>
      </c>
    </row>
    <row r="51" spans="1:7" s="25" customFormat="1" ht="63" hidden="1">
      <c r="A51" s="48" t="s">
        <v>63</v>
      </c>
      <c r="B51" s="49">
        <v>41034500</v>
      </c>
      <c r="C51" s="40" t="s">
        <v>103</v>
      </c>
      <c r="D51" s="51">
        <v>0</v>
      </c>
      <c r="E51" s="51">
        <v>0</v>
      </c>
      <c r="F51" s="51">
        <f t="shared" si="0"/>
        <v>0</v>
      </c>
      <c r="G51" s="52" t="s">
        <v>64</v>
      </c>
    </row>
    <row r="52" spans="1:7" s="25" customFormat="1" ht="15.75">
      <c r="A52" s="48" t="s">
        <v>66</v>
      </c>
      <c r="B52" s="49">
        <v>41035000</v>
      </c>
      <c r="C52" s="40" t="s">
        <v>79</v>
      </c>
      <c r="D52" s="51">
        <v>678.84</v>
      </c>
      <c r="E52" s="51">
        <v>638.7</v>
      </c>
      <c r="F52" s="51">
        <f t="shared" si="0"/>
        <v>-40.139999999999986</v>
      </c>
      <c r="G52" s="52">
        <f t="shared" si="1"/>
        <v>94.08697189322963</v>
      </c>
    </row>
    <row r="53" spans="1:7" s="25" customFormat="1" ht="65.25" customHeight="1">
      <c r="A53" s="48" t="s">
        <v>87</v>
      </c>
      <c r="B53" s="49">
        <v>41035100</v>
      </c>
      <c r="C53" s="14" t="s">
        <v>88</v>
      </c>
      <c r="D53" s="51">
        <v>2791.3</v>
      </c>
      <c r="E53" s="51">
        <v>2791.3</v>
      </c>
      <c r="F53" s="51">
        <f t="shared" si="0"/>
        <v>0</v>
      </c>
      <c r="G53" s="52">
        <f t="shared" si="1"/>
        <v>100</v>
      </c>
    </row>
    <row r="54" spans="1:7" s="25" customFormat="1" ht="47.25">
      <c r="A54" s="48" t="s">
        <v>102</v>
      </c>
      <c r="B54" s="49">
        <v>41035400</v>
      </c>
      <c r="C54" s="40" t="s">
        <v>135</v>
      </c>
      <c r="D54" s="51">
        <v>42.38</v>
      </c>
      <c r="E54" s="51">
        <v>42.4</v>
      </c>
      <c r="F54" s="51">
        <f t="shared" si="0"/>
        <v>0.01999999999999602</v>
      </c>
      <c r="G54" s="52">
        <f t="shared" si="1"/>
        <v>100.04719207173194</v>
      </c>
    </row>
    <row r="55" spans="1:7" s="25" customFormat="1" ht="129" customHeight="1">
      <c r="A55" s="48" t="s">
        <v>104</v>
      </c>
      <c r="B55" s="49">
        <v>41035801</v>
      </c>
      <c r="C55" s="58" t="s">
        <v>80</v>
      </c>
      <c r="D55" s="51">
        <v>456.4</v>
      </c>
      <c r="E55" s="51">
        <v>395.4</v>
      </c>
      <c r="F55" s="51">
        <f t="shared" si="0"/>
        <v>-61</v>
      </c>
      <c r="G55" s="52">
        <f t="shared" si="1"/>
        <v>86.63453111305873</v>
      </c>
    </row>
    <row r="56" spans="1:7" s="25" customFormat="1" ht="240" customHeight="1">
      <c r="A56" s="48" t="s">
        <v>114</v>
      </c>
      <c r="B56" s="49">
        <v>41036600</v>
      </c>
      <c r="C56" s="50" t="s">
        <v>134</v>
      </c>
      <c r="D56" s="51">
        <v>22653.69</v>
      </c>
      <c r="E56" s="51">
        <v>0</v>
      </c>
      <c r="F56" s="51">
        <f t="shared" si="0"/>
        <v>-22653.69</v>
      </c>
      <c r="G56" s="52" t="s">
        <v>64</v>
      </c>
    </row>
    <row r="57" spans="1:7" s="25" customFormat="1" ht="37.5" customHeight="1">
      <c r="A57" s="68" t="s">
        <v>41</v>
      </c>
      <c r="B57" s="68"/>
      <c r="C57" s="68"/>
      <c r="D57" s="51">
        <f>D38+D39</f>
        <v>304536.4</v>
      </c>
      <c r="E57" s="51">
        <f>E38+E39</f>
        <v>293747.36</v>
      </c>
      <c r="F57" s="51">
        <f t="shared" si="0"/>
        <v>-10789.040000000037</v>
      </c>
      <c r="G57" s="52">
        <f t="shared" si="1"/>
        <v>96.4572248177886</v>
      </c>
    </row>
    <row r="58" spans="1:7" s="28" customFormat="1" ht="24" customHeight="1">
      <c r="A58" s="82" t="s">
        <v>38</v>
      </c>
      <c r="B58" s="70"/>
      <c r="C58" s="70"/>
      <c r="D58" s="70"/>
      <c r="E58" s="70"/>
      <c r="F58" s="70"/>
      <c r="G58" s="70"/>
    </row>
    <row r="59" spans="1:7" s="25" customFormat="1" ht="15.75">
      <c r="A59" s="48">
        <v>1</v>
      </c>
      <c r="B59" s="49">
        <v>10000000</v>
      </c>
      <c r="C59" s="50" t="s">
        <v>2</v>
      </c>
      <c r="D59" s="51">
        <f>D62+D60+D61</f>
        <v>105</v>
      </c>
      <c r="E59" s="51">
        <f>E62+E60+E61</f>
        <v>129.4</v>
      </c>
      <c r="F59" s="51">
        <f aca="true" t="shared" si="2" ref="F59:F74">E59-D59</f>
        <v>24.400000000000006</v>
      </c>
      <c r="G59" s="52">
        <f>E59/D59*100</f>
        <v>123.23809523809524</v>
      </c>
    </row>
    <row r="60" spans="1:7" s="25" customFormat="1" ht="31.5">
      <c r="A60" s="48" t="s">
        <v>19</v>
      </c>
      <c r="B60" s="49">
        <v>12020000</v>
      </c>
      <c r="C60" s="50" t="s">
        <v>126</v>
      </c>
      <c r="D60" s="51">
        <v>0</v>
      </c>
      <c r="E60" s="51">
        <v>60.3</v>
      </c>
      <c r="F60" s="51">
        <f>E60-D60</f>
        <v>60.3</v>
      </c>
      <c r="G60" s="52" t="s">
        <v>64</v>
      </c>
    </row>
    <row r="61" spans="1:7" s="25" customFormat="1" ht="85.5" customHeight="1">
      <c r="A61" s="48" t="s">
        <v>20</v>
      </c>
      <c r="B61" s="49">
        <v>18041500</v>
      </c>
      <c r="C61" s="50" t="s">
        <v>82</v>
      </c>
      <c r="D61" s="51">
        <v>0</v>
      </c>
      <c r="E61" s="51">
        <v>-5.6</v>
      </c>
      <c r="F61" s="51">
        <f>E61-D61</f>
        <v>-5.6</v>
      </c>
      <c r="G61" s="52" t="s">
        <v>64</v>
      </c>
    </row>
    <row r="62" spans="1:7" s="25" customFormat="1" ht="15.75">
      <c r="A62" s="48" t="s">
        <v>21</v>
      </c>
      <c r="B62" s="49">
        <v>19000000</v>
      </c>
      <c r="C62" s="50" t="s">
        <v>4</v>
      </c>
      <c r="D62" s="51">
        <v>105</v>
      </c>
      <c r="E62" s="51">
        <v>74.7</v>
      </c>
      <c r="F62" s="51">
        <f t="shared" si="2"/>
        <v>-30.299999999999997</v>
      </c>
      <c r="G62" s="52">
        <f>E62/D62*100</f>
        <v>71.14285714285714</v>
      </c>
    </row>
    <row r="63" spans="1:7" s="25" customFormat="1" ht="78.75" hidden="1">
      <c r="A63" s="48" t="s">
        <v>39</v>
      </c>
      <c r="B63" s="49">
        <v>18041500</v>
      </c>
      <c r="C63" s="14" t="s">
        <v>82</v>
      </c>
      <c r="D63" s="51"/>
      <c r="E63" s="51"/>
      <c r="F63" s="51">
        <f t="shared" si="2"/>
        <v>0</v>
      </c>
      <c r="G63" s="52" t="s">
        <v>64</v>
      </c>
    </row>
    <row r="64" spans="1:7" s="25" customFormat="1" ht="15.75">
      <c r="A64" s="48" t="s">
        <v>24</v>
      </c>
      <c r="B64" s="49">
        <v>20000000</v>
      </c>
      <c r="C64" s="50" t="s">
        <v>5</v>
      </c>
      <c r="D64" s="51">
        <f>D65+D66</f>
        <v>11261.3</v>
      </c>
      <c r="E64" s="51">
        <f>E65+E66</f>
        <v>10514.800000000001</v>
      </c>
      <c r="F64" s="51">
        <f t="shared" si="2"/>
        <v>-746.4999999999982</v>
      </c>
      <c r="G64" s="52">
        <f t="shared" si="1"/>
        <v>93.37110280340637</v>
      </c>
    </row>
    <row r="65" spans="1:7" s="25" customFormat="1" ht="31.5">
      <c r="A65" s="48" t="s">
        <v>25</v>
      </c>
      <c r="B65" s="49">
        <v>24170000</v>
      </c>
      <c r="C65" s="50" t="s">
        <v>53</v>
      </c>
      <c r="D65" s="51">
        <v>0</v>
      </c>
      <c r="E65" s="51">
        <v>36.1</v>
      </c>
      <c r="F65" s="51">
        <f t="shared" si="2"/>
        <v>36.1</v>
      </c>
      <c r="G65" s="52" t="s">
        <v>64</v>
      </c>
    </row>
    <row r="66" spans="1:7" s="25" customFormat="1" ht="24.75" customHeight="1">
      <c r="A66" s="48" t="s">
        <v>26</v>
      </c>
      <c r="B66" s="49">
        <v>25000000</v>
      </c>
      <c r="C66" s="50" t="s">
        <v>9</v>
      </c>
      <c r="D66" s="51">
        <v>11261.3</v>
      </c>
      <c r="E66" s="51">
        <v>10478.7</v>
      </c>
      <c r="F66" s="51">
        <f t="shared" si="2"/>
        <v>-782.5999999999985</v>
      </c>
      <c r="G66" s="52">
        <f t="shared" si="1"/>
        <v>93.0505359061565</v>
      </c>
    </row>
    <row r="67" spans="1:7" s="25" customFormat="1" ht="15.75">
      <c r="A67" s="48" t="s">
        <v>30</v>
      </c>
      <c r="B67" s="49">
        <v>30000000</v>
      </c>
      <c r="C67" s="50" t="s">
        <v>10</v>
      </c>
      <c r="D67" s="51">
        <f>D69+D68</f>
        <v>0</v>
      </c>
      <c r="E67" s="51">
        <f>E69+E68</f>
        <v>4.5</v>
      </c>
      <c r="F67" s="51">
        <f t="shared" si="2"/>
        <v>4.5</v>
      </c>
      <c r="G67" s="52" t="s">
        <v>64</v>
      </c>
    </row>
    <row r="68" spans="1:7" s="25" customFormat="1" ht="47.25">
      <c r="A68" s="48" t="s">
        <v>31</v>
      </c>
      <c r="B68" s="49">
        <v>31030000</v>
      </c>
      <c r="C68" s="50" t="s">
        <v>107</v>
      </c>
      <c r="D68" s="51">
        <v>0</v>
      </c>
      <c r="E68" s="51">
        <v>4.5</v>
      </c>
      <c r="F68" s="51">
        <f t="shared" si="2"/>
        <v>4.5</v>
      </c>
      <c r="G68" s="52" t="s">
        <v>64</v>
      </c>
    </row>
    <row r="69" spans="1:7" s="25" customFormat="1" ht="157.5" hidden="1">
      <c r="A69" s="48" t="s">
        <v>106</v>
      </c>
      <c r="B69" s="49">
        <v>33010100</v>
      </c>
      <c r="C69" s="50" t="s">
        <v>89</v>
      </c>
      <c r="D69" s="51">
        <v>0</v>
      </c>
      <c r="E69" s="51">
        <v>0</v>
      </c>
      <c r="F69" s="51">
        <f t="shared" si="2"/>
        <v>0</v>
      </c>
      <c r="G69" s="52" t="s">
        <v>64</v>
      </c>
    </row>
    <row r="70" spans="1:7" s="25" customFormat="1" ht="66" customHeight="1">
      <c r="A70" s="48" t="s">
        <v>90</v>
      </c>
      <c r="B70" s="49">
        <v>50110000</v>
      </c>
      <c r="C70" s="29" t="s">
        <v>83</v>
      </c>
      <c r="D70" s="51">
        <v>111.6</v>
      </c>
      <c r="E70" s="51">
        <v>134.9</v>
      </c>
      <c r="F70" s="51">
        <f t="shared" si="2"/>
        <v>23.30000000000001</v>
      </c>
      <c r="G70" s="52">
        <f>E70/D70*100</f>
        <v>120.87813620071685</v>
      </c>
    </row>
    <row r="71" spans="1:7" s="25" customFormat="1" ht="32.25" customHeight="1">
      <c r="A71" s="68" t="s">
        <v>81</v>
      </c>
      <c r="B71" s="68"/>
      <c r="C71" s="68"/>
      <c r="D71" s="51">
        <f>D70+D64+D59+D67</f>
        <v>11477.9</v>
      </c>
      <c r="E71" s="51">
        <f>E70+E64+E59+E67</f>
        <v>10783.6</v>
      </c>
      <c r="F71" s="51">
        <f t="shared" si="2"/>
        <v>-694.2999999999993</v>
      </c>
      <c r="G71" s="52">
        <f t="shared" si="1"/>
        <v>93.95098406502932</v>
      </c>
    </row>
    <row r="72" spans="1:7" s="25" customFormat="1" ht="68.25" customHeight="1" hidden="1">
      <c r="A72" s="48" t="s">
        <v>47</v>
      </c>
      <c r="B72" s="49">
        <v>41035101</v>
      </c>
      <c r="C72" s="59" t="s">
        <v>43</v>
      </c>
      <c r="D72" s="51">
        <v>0</v>
      </c>
      <c r="E72" s="51">
        <v>0</v>
      </c>
      <c r="F72" s="51">
        <f t="shared" si="2"/>
        <v>0</v>
      </c>
      <c r="G72" s="52" t="e">
        <f>E72/D72*100</f>
        <v>#DIV/0!</v>
      </c>
    </row>
    <row r="73" spans="1:7" s="25" customFormat="1" ht="197.25" customHeight="1" hidden="1">
      <c r="A73" s="48" t="s">
        <v>55</v>
      </c>
      <c r="B73" s="49">
        <v>41036601</v>
      </c>
      <c r="C73" s="23" t="s">
        <v>56</v>
      </c>
      <c r="D73" s="51">
        <v>0</v>
      </c>
      <c r="E73" s="51">
        <v>0</v>
      </c>
      <c r="F73" s="51">
        <f t="shared" si="2"/>
        <v>0</v>
      </c>
      <c r="G73" s="52" t="e">
        <f>E73/D73*100</f>
        <v>#DIV/0!</v>
      </c>
    </row>
    <row r="74" spans="1:7" s="25" customFormat="1" ht="29.25" customHeight="1">
      <c r="A74" s="68" t="s">
        <v>40</v>
      </c>
      <c r="B74" s="68"/>
      <c r="C74" s="68"/>
      <c r="D74" s="51">
        <f>D71+D57</f>
        <v>316014.30000000005</v>
      </c>
      <c r="E74" s="51">
        <f>E71+E57</f>
        <v>304530.95999999996</v>
      </c>
      <c r="F74" s="51">
        <f t="shared" si="2"/>
        <v>-11483.340000000084</v>
      </c>
      <c r="G74" s="52">
        <f>E74/D74*100</f>
        <v>96.36619608669605</v>
      </c>
    </row>
    <row r="75" spans="1:7" s="25" customFormat="1" ht="16.5">
      <c r="A75" s="12"/>
      <c r="B75" s="9"/>
      <c r="C75" s="9"/>
      <c r="D75" s="20"/>
      <c r="E75" s="20"/>
      <c r="F75" s="20"/>
      <c r="G75" s="21"/>
    </row>
    <row r="76" spans="1:7" s="25" customFormat="1" ht="64.5" customHeight="1">
      <c r="A76" s="80" t="s">
        <v>45</v>
      </c>
      <c r="B76" s="80"/>
      <c r="C76" s="80"/>
      <c r="D76" s="61"/>
      <c r="E76" s="61"/>
      <c r="F76" s="81" t="s">
        <v>46</v>
      </c>
      <c r="G76" s="81"/>
    </row>
    <row r="77" spans="1:6" ht="12.75">
      <c r="A77" s="31"/>
      <c r="B77" s="28"/>
      <c r="C77" s="28"/>
      <c r="D77" s="32"/>
      <c r="E77" s="32"/>
      <c r="F77" s="32"/>
    </row>
    <row r="78" spans="1:6" ht="12.75">
      <c r="A78" s="13"/>
      <c r="B78" s="2"/>
      <c r="C78" s="2"/>
      <c r="F78" s="33"/>
    </row>
    <row r="79" spans="1:12" s="22" customFormat="1" ht="12.75">
      <c r="A79" s="13"/>
      <c r="B79" s="2"/>
      <c r="C79" s="2"/>
      <c r="D79" s="33"/>
      <c r="E79" s="33"/>
      <c r="F79" s="33"/>
      <c r="H79" s="1"/>
      <c r="I79" s="1"/>
      <c r="J79" s="1"/>
      <c r="K79" s="1"/>
      <c r="L79" s="1"/>
    </row>
    <row r="80" spans="1:12" s="22" customFormat="1" ht="12.75">
      <c r="A80" s="13"/>
      <c r="B80" s="2"/>
      <c r="C80" s="2"/>
      <c r="D80" s="33"/>
      <c r="E80" s="33"/>
      <c r="F80" s="33"/>
      <c r="H80" s="1"/>
      <c r="I80" s="1"/>
      <c r="J80" s="1"/>
      <c r="K80" s="1"/>
      <c r="L80" s="1"/>
    </row>
    <row r="81" spans="1:12" s="22" customFormat="1" ht="12.75">
      <c r="A81" s="13"/>
      <c r="B81" s="2"/>
      <c r="C81" s="2"/>
      <c r="D81" s="33"/>
      <c r="E81" s="33"/>
      <c r="F81" s="33"/>
      <c r="H81" s="1"/>
      <c r="I81" s="1"/>
      <c r="J81" s="1"/>
      <c r="K81" s="1"/>
      <c r="L81" s="1"/>
    </row>
    <row r="82" spans="1:12" s="22" customFormat="1" ht="12.75">
      <c r="A82" s="13"/>
      <c r="B82" s="2"/>
      <c r="C82" s="2"/>
      <c r="D82" s="33"/>
      <c r="E82" s="33"/>
      <c r="F82" s="33"/>
      <c r="H82" s="1"/>
      <c r="I82" s="1"/>
      <c r="J82" s="1"/>
      <c r="K82" s="1"/>
      <c r="L82" s="1"/>
    </row>
    <row r="83" spans="1:12" s="22" customFormat="1" ht="12.75">
      <c r="A83" s="13"/>
      <c r="B83" s="2"/>
      <c r="C83" s="2"/>
      <c r="D83" s="33"/>
      <c r="E83" s="33"/>
      <c r="F83" s="33"/>
      <c r="H83" s="1"/>
      <c r="I83" s="1"/>
      <c r="J83" s="1"/>
      <c r="K83" s="1"/>
      <c r="L83" s="1"/>
    </row>
    <row r="84" spans="1:12" s="22" customFormat="1" ht="12.75">
      <c r="A84" s="13"/>
      <c r="B84" s="2"/>
      <c r="C84" s="2"/>
      <c r="D84" s="33"/>
      <c r="E84" s="33"/>
      <c r="F84" s="33"/>
      <c r="H84" s="1"/>
      <c r="I84" s="1"/>
      <c r="J84" s="1"/>
      <c r="K84" s="1"/>
      <c r="L84" s="1"/>
    </row>
    <row r="85" spans="1:12" s="22" customFormat="1" ht="12.75">
      <c r="A85" s="13"/>
      <c r="B85" s="2"/>
      <c r="C85" s="2"/>
      <c r="D85" s="33"/>
      <c r="E85" s="33"/>
      <c r="F85" s="33"/>
      <c r="H85" s="1"/>
      <c r="I85" s="1"/>
      <c r="J85" s="1"/>
      <c r="K85" s="1"/>
      <c r="L85" s="1"/>
    </row>
    <row r="86" spans="1:12" s="22" customFormat="1" ht="12.75">
      <c r="A86" s="13"/>
      <c r="B86" s="2"/>
      <c r="C86" s="2"/>
      <c r="D86" s="33"/>
      <c r="E86" s="33"/>
      <c r="F86" s="33"/>
      <c r="H86" s="1"/>
      <c r="I86" s="1"/>
      <c r="J86" s="1"/>
      <c r="K86" s="1"/>
      <c r="L86" s="1"/>
    </row>
    <row r="87" spans="1:12" s="22" customFormat="1" ht="12.75">
      <c r="A87" s="13"/>
      <c r="B87" s="2"/>
      <c r="C87" s="2"/>
      <c r="D87" s="33"/>
      <c r="E87" s="33"/>
      <c r="F87" s="33"/>
      <c r="H87" s="1"/>
      <c r="I87" s="1"/>
      <c r="J87" s="1"/>
      <c r="K87" s="1"/>
      <c r="L87" s="1"/>
    </row>
    <row r="88" spans="1:12" s="22" customFormat="1" ht="12.75">
      <c r="A88" s="13"/>
      <c r="B88" s="2"/>
      <c r="C88" s="2"/>
      <c r="D88" s="33"/>
      <c r="E88" s="33"/>
      <c r="F88" s="33"/>
      <c r="H88" s="1"/>
      <c r="I88" s="1"/>
      <c r="J88" s="1"/>
      <c r="K88" s="1"/>
      <c r="L88" s="1"/>
    </row>
    <row r="89" spans="1:12" s="22" customFormat="1" ht="12.75">
      <c r="A89" s="13"/>
      <c r="B89" s="2"/>
      <c r="C89" s="2"/>
      <c r="D89" s="33"/>
      <c r="E89" s="33"/>
      <c r="F89" s="33"/>
      <c r="H89" s="1"/>
      <c r="I89" s="1"/>
      <c r="J89" s="1"/>
      <c r="K89" s="1"/>
      <c r="L89" s="1"/>
    </row>
    <row r="90" spans="1:12" s="22" customFormat="1" ht="12.75">
      <c r="A90" s="13"/>
      <c r="B90" s="2"/>
      <c r="C90" s="2"/>
      <c r="D90" s="33"/>
      <c r="E90" s="33"/>
      <c r="F90" s="33"/>
      <c r="H90" s="1"/>
      <c r="I90" s="1"/>
      <c r="J90" s="1"/>
      <c r="K90" s="1"/>
      <c r="L90" s="1"/>
    </row>
    <row r="91" spans="1:12" s="22" customFormat="1" ht="12.75">
      <c r="A91" s="13"/>
      <c r="B91" s="2"/>
      <c r="C91" s="2"/>
      <c r="D91" s="33"/>
      <c r="E91" s="33"/>
      <c r="F91" s="33"/>
      <c r="H91" s="1"/>
      <c r="I91" s="1"/>
      <c r="J91" s="1"/>
      <c r="K91" s="1"/>
      <c r="L91" s="1"/>
    </row>
    <row r="92" spans="1:12" s="22" customFormat="1" ht="12.75">
      <c r="A92" s="13"/>
      <c r="B92" s="2"/>
      <c r="C92" s="2"/>
      <c r="D92" s="33"/>
      <c r="E92" s="33"/>
      <c r="F92" s="33"/>
      <c r="H92" s="1"/>
      <c r="I92" s="1"/>
      <c r="J92" s="1"/>
      <c r="K92" s="1"/>
      <c r="L92" s="1"/>
    </row>
  </sheetData>
  <sheetProtection/>
  <mergeCells count="18">
    <mergeCell ref="B4:G4"/>
    <mergeCell ref="A5:G5"/>
    <mergeCell ref="A6:G6"/>
    <mergeCell ref="A8:A10"/>
    <mergeCell ref="B8:B10"/>
    <mergeCell ref="C8:C10"/>
    <mergeCell ref="D8:D10"/>
    <mergeCell ref="E8:E10"/>
    <mergeCell ref="F8:F10"/>
    <mergeCell ref="G8:G10"/>
    <mergeCell ref="A76:C76"/>
    <mergeCell ref="F76:G76"/>
    <mergeCell ref="A12:G12"/>
    <mergeCell ref="A38:C38"/>
    <mergeCell ref="A57:C57"/>
    <mergeCell ref="A58:G58"/>
    <mergeCell ref="A71:C71"/>
    <mergeCell ref="A74:C74"/>
  </mergeCells>
  <printOptions/>
  <pageMargins left="1.535433070866142" right="0.35433070866141736" top="0.3937007874015748" bottom="0.3937007874015748" header="0" footer="0"/>
  <pageSetup fitToHeight="3" fitToWidth="1" horizontalDpi="600" verticalDpi="600" orientation="portrait" paperSize="9" scale="60" r:id="rId1"/>
  <headerFooter differentFirst="1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Корецкая</cp:lastModifiedBy>
  <cp:lastPrinted>2017-10-19T10:33:54Z</cp:lastPrinted>
  <dcterms:created xsi:type="dcterms:W3CDTF">2011-04-11T13:37:59Z</dcterms:created>
  <dcterms:modified xsi:type="dcterms:W3CDTF">2017-12-19T11:46:39Z</dcterms:modified>
  <cp:category/>
  <cp:version/>
  <cp:contentType/>
  <cp:contentStatus/>
</cp:coreProperties>
</file>